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https://greengencymru.sharepoint.com/sites/CustomerConnections/Shared Documents/00. Standard Contract/09 Charging Methodology/November 2025/Schedule of Charges/2026-2027/"/>
    </mc:Choice>
  </mc:AlternateContent>
  <xr:revisionPtr revIDLastSave="176" documentId="13_ncr:1_{645D7284-8329-4696-BD7E-A3B756054B1A}" xr6:coauthVersionLast="47" xr6:coauthVersionMax="47" xr10:uidLastSave="{ED3EA351-1EED-454F-B252-5711B02E1D3F}"/>
  <workbookProtection lockStructure="1"/>
  <bookViews>
    <workbookView xWindow="-120" yWindow="-120" windowWidth="29040" windowHeight="15720" tabRatio="916" activeTab="6"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Through Costs" sheetId="18" r:id="rId10"/>
    <sheet name="Nodal prices" sheetId="7" r:id="rId11"/>
    <sheet name="SSC unit rate lookup" sheetId="16" r:id="rId12"/>
    <sheet name="Residual Charging Bands" sheetId="19" r:id="rId13"/>
    <sheet name="TNUoS Mapping" sheetId="20" r:id="rId14"/>
    <sheet name="Charge Calculator" sheetId="15" r:id="rId15"/>
  </sheets>
  <definedNames>
    <definedName name="_xlnm._FilterDatabase" localSheetId="2" hidden="1">'Annex 2 EHV charges'!$A$9:$P$9</definedName>
    <definedName name="_xlnm._FilterDatabase" localSheetId="11" hidden="1">'SSC unit rate lookup'!$A$28:$D$1205</definedName>
    <definedName name="OLE_LINK1" localSheetId="5">'Annex 3 Preserved charges'!#REF!</definedName>
    <definedName name="_xlnm.Print_Area" localSheetId="1">'Annex 1 LV, HV and UMS charges'!$A$2:$K$46</definedName>
    <definedName name="_xlnm.Print_Area" localSheetId="2">'Annex 2 EHV charges'!$A$2:$P$9</definedName>
    <definedName name="_xlnm.Print_Area" localSheetId="3">'Annex 2a Import'!$A$2:$H$150</definedName>
    <definedName name="_xlnm.Print_Area" localSheetId="4">'Annex 2b Export'!$A$2:$H$123</definedName>
    <definedName name="_xlnm.Print_Area" localSheetId="5">'Annex 3 Preserved charges'!$A$2:$J$16</definedName>
    <definedName name="_xlnm.Print_Area" localSheetId="6">'Annex 4 LDNO charges'!$A$2:$J$98</definedName>
    <definedName name="_xlnm.Print_Area" localSheetId="7">'Annex 5 LLFs'!$A$2:$H$34</definedName>
    <definedName name="_xlnm.Print_Area" localSheetId="8">'Annex 6 New Designated EHV Prop'!$A$4:$Q$9</definedName>
    <definedName name="_xlnm.Print_Area" localSheetId="14">'Charge Calculator'!$B$2:$T$32</definedName>
    <definedName name="_xlnm.Print_Area" localSheetId="10">'Nodal prices'!$A$2:$D$3</definedName>
    <definedName name="_xlnm.Print_Area" localSheetId="11">'SSC unit rate lookup'!$A$28:$D$1205</definedName>
    <definedName name="_xlnm.Print_Titles" localSheetId="1">'Annex 1 LV, HV and UMS charges'!$2:$13</definedName>
    <definedName name="_xlnm.Print_Titles" localSheetId="2">'Annex 2 EHV charges'!$9:$9</definedName>
    <definedName name="_xlnm.Print_Titles" localSheetId="3">'Annex 2a Import'!$2:$4</definedName>
    <definedName name="_xlnm.Print_Titles" localSheetId="4">'Annex 2b Export'!$2:$4</definedName>
    <definedName name="_xlnm.Print_Titles" localSheetId="6">'Annex 4 LDNO charges'!$14:$14</definedName>
    <definedName name="_xlnm.Print_Titles" localSheetId="7">'Annex 5 LLFs'!$27:$27</definedName>
    <definedName name="_xlnm.Print_Titles" localSheetId="8">'Annex 6 New Designated EHV Prop'!$4:$5</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charges'!$A$2:$K$46</definedName>
    <definedName name="Z_5032A364_B81A_48DA_88DA_AB3B86B47EE9_.wvu.PrintArea" localSheetId="2" hidden="1">'Annex 2 EHV charges'!$A$2:$J$9</definedName>
    <definedName name="Z_5032A364_B81A_48DA_88DA_AB3B86B47EE9_.wvu.PrintArea" localSheetId="5" hidden="1">'Annex 3 Preserved charges'!$A$2:$J$16</definedName>
    <definedName name="Z_5032A364_B81A_48DA_88DA_AB3B86B47EE9_.wvu.PrintArea" localSheetId="6" hidden="1">'Annex 4 LDNO charges'!$A$2:$I$98</definedName>
    <definedName name="Z_5032A364_B81A_48DA_88DA_AB3B86B47EE9_.wvu.PrintArea" localSheetId="7" hidden="1">'Annex 5 LLFs'!$A$3:$F$3</definedName>
    <definedName name="Z_5032A364_B81A_48DA_88DA_AB3B86B47EE9_.wvu.PrintArea" localSheetId="8" hidden="1">'Annex 6 New Designated EHV Prop'!$A$1:$O$9</definedName>
    <definedName name="Z_5032A364_B81A_48DA_88DA_AB3B86B47EE9_.wvu.PrintArea" localSheetId="10" hidden="1">'Nodal prices'!$A$2:$D$3</definedName>
    <definedName name="Z_5032A364_B81A_48DA_88DA_AB3B86B47EE9_.wvu.PrintTitles" localSheetId="1" hidden="1">'Annex 1 LV, HV and UMS charges'!$2:$13</definedName>
    <definedName name="Z_5032A364_B81A_48DA_88DA_AB3B86B47EE9_.wvu.PrintTitles" localSheetId="2" hidden="1">'Annex 2 EHV charges'!$2:$9</definedName>
    <definedName name="Z_5032A364_B81A_48DA_88DA_AB3B86B47EE9_.wvu.PrintTitles" localSheetId="6" hidden="1">'Annex 4 LDNO charges'!$2:$14</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8"/>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5" l="1"/>
  <c r="S10" i="15"/>
  <c r="R10" i="15"/>
  <c r="Q10" i="15"/>
  <c r="P10" i="15"/>
  <c r="O10" i="15"/>
  <c r="N10" i="15"/>
  <c r="M10" i="15"/>
  <c r="A2" i="19"/>
  <c r="A2" i="5"/>
  <c r="A2" i="18" l="1"/>
  <c r="T14" i="15" l="1"/>
  <c r="S14" i="15"/>
  <c r="Q14" i="15"/>
  <c r="P14" i="15"/>
  <c r="O14" i="15"/>
  <c r="N14" i="15"/>
  <c r="M14" i="15"/>
  <c r="I14" i="15"/>
  <c r="H14" i="15"/>
  <c r="G14" i="15"/>
  <c r="F14" i="15"/>
  <c r="E14" i="15"/>
  <c r="D14" i="15"/>
  <c r="C14" i="15"/>
  <c r="R13" i="15"/>
  <c r="S17" i="15"/>
  <c r="Q18" i="15"/>
  <c r="P17" i="15"/>
  <c r="O17" i="15"/>
  <c r="N18" i="15"/>
  <c r="M18" i="15"/>
  <c r="B2" i="15"/>
  <c r="R17" i="15" l="1"/>
  <c r="N17" i="15"/>
  <c r="Q17" i="15"/>
  <c r="T17" i="15"/>
  <c r="M17" i="15"/>
  <c r="O18" i="15"/>
  <c r="R14" i="15"/>
  <c r="T18" i="15" s="1"/>
  <c r="P18" i="15"/>
  <c r="A2" i="7"/>
  <c r="A8" i="8"/>
  <c r="O5" i="8"/>
  <c r="N5" i="8"/>
  <c r="M5" i="8"/>
  <c r="L5" i="8"/>
  <c r="K5" i="8"/>
  <c r="J5" i="8"/>
  <c r="I5" i="8"/>
  <c r="H5" i="8"/>
  <c r="A4" i="8"/>
  <c r="A3" i="6"/>
  <c r="B14" i="4"/>
  <c r="B6" i="4"/>
  <c r="A2" i="4"/>
  <c r="A5" i="14" a="1"/>
  <c r="A5" i="14" s="1"/>
  <c r="H4" i="14"/>
  <c r="G4" i="14"/>
  <c r="F4" i="14"/>
  <c r="E4" i="14"/>
  <c r="A2" i="14"/>
  <c r="A6" i="13" a="1"/>
  <c r="A6" i="13" s="1"/>
  <c r="H4" i="13"/>
  <c r="G4" i="13"/>
  <c r="F4" i="13"/>
  <c r="E4" i="13"/>
  <c r="A2" i="13"/>
  <c r="A2" i="12"/>
  <c r="A2" i="2"/>
  <c r="H5" i="14" l="1"/>
  <c r="F5" i="14"/>
  <c r="E5" i="14"/>
  <c r="G5" i="14"/>
  <c r="H6" i="13"/>
  <c r="H5" i="13"/>
  <c r="G6" i="13"/>
  <c r="G5" i="13"/>
  <c r="F6" i="13"/>
  <c r="F5" i="13"/>
  <c r="E6" i="13"/>
  <c r="E5" i="13"/>
  <c r="M21" i="15"/>
  <c r="H10" i="15"/>
  <c r="D10" i="15"/>
  <c r="G10" i="15"/>
  <c r="C10" i="15"/>
  <c r="F10" i="15"/>
  <c r="I10" i="15"/>
  <c r="E10" i="15"/>
  <c r="N21" i="15"/>
  <c r="M22" i="15"/>
  <c r="S18" i="15"/>
  <c r="R18" i="15"/>
  <c r="C6" i="13"/>
  <c r="B6" i="13"/>
  <c r="A7" i="13" a="1"/>
  <c r="A7" i="13" s="1"/>
  <c r="D6" i="13"/>
  <c r="B5" i="14"/>
  <c r="A6" i="14" a="1"/>
  <c r="A6" i="14" s="1"/>
  <c r="C5" i="14"/>
  <c r="H6" i="14" l="1"/>
  <c r="F6" i="14"/>
  <c r="G6" i="14"/>
  <c r="E6" i="14"/>
  <c r="A8" i="13" a="1"/>
  <c r="A8" i="13" s="1"/>
  <c r="F7" i="13"/>
  <c r="G7" i="13"/>
  <c r="H7" i="13"/>
  <c r="E7" i="13"/>
  <c r="G18" i="15"/>
  <c r="G17" i="15"/>
  <c r="C17" i="15"/>
  <c r="C18" i="15"/>
  <c r="I17" i="15"/>
  <c r="I18" i="15"/>
  <c r="D17" i="15"/>
  <c r="D18" i="15"/>
  <c r="E17" i="15"/>
  <c r="E18" i="15"/>
  <c r="F18" i="15"/>
  <c r="F17" i="15"/>
  <c r="H17" i="15"/>
  <c r="H18" i="15"/>
  <c r="N22" i="15"/>
  <c r="B6" i="14"/>
  <c r="C6" i="14"/>
  <c r="D6" i="14"/>
  <c r="A7" i="14" a="1"/>
  <c r="A7" i="14" s="1"/>
  <c r="B7" i="13"/>
  <c r="D7" i="13"/>
  <c r="C7" i="13"/>
  <c r="G7" i="14" l="1"/>
  <c r="H7" i="14"/>
  <c r="F7" i="14"/>
  <c r="E7" i="14"/>
  <c r="E8" i="13"/>
  <c r="F8" i="13"/>
  <c r="G8" i="13"/>
  <c r="H8" i="13"/>
  <c r="C8" i="13"/>
  <c r="D8" i="13"/>
  <c r="B8" i="13"/>
  <c r="A9" i="13" a="1"/>
  <c r="A9" i="13" s="1"/>
  <c r="C22" i="15"/>
  <c r="C21" i="15"/>
  <c r="C7" i="14"/>
  <c r="B7" i="14"/>
  <c r="D7" i="14"/>
  <c r="A8" i="14" a="1"/>
  <c r="A8" i="14" s="1"/>
  <c r="G9" i="13" l="1"/>
  <c r="H9" i="13"/>
  <c r="F9" i="13"/>
  <c r="E9" i="13"/>
  <c r="E8" i="14"/>
  <c r="H8" i="14"/>
  <c r="F8" i="14"/>
  <c r="G8" i="14"/>
  <c r="A10" i="13" a="1"/>
  <c r="A10" i="13" s="1"/>
  <c r="B10" i="13" s="1"/>
  <c r="B9" i="13"/>
  <c r="C9" i="13"/>
  <c r="D9" i="13"/>
  <c r="D8" i="14"/>
  <c r="C8" i="14"/>
  <c r="B8" i="14"/>
  <c r="A9" i="14" a="1"/>
  <c r="A9" i="14" s="1"/>
  <c r="A11" i="13" a="1"/>
  <c r="A11" i="13" s="1"/>
  <c r="F11" i="13" l="1"/>
  <c r="G11" i="13"/>
  <c r="H11" i="13"/>
  <c r="E11" i="13"/>
  <c r="E9" i="14"/>
  <c r="H9" i="14"/>
  <c r="F9" i="14"/>
  <c r="G9" i="14"/>
  <c r="E10" i="13"/>
  <c r="F10" i="13"/>
  <c r="G10" i="13"/>
  <c r="H10" i="13"/>
  <c r="D10" i="13"/>
  <c r="C10" i="13"/>
  <c r="C9" i="14"/>
  <c r="B9" i="14"/>
  <c r="D9" i="14"/>
  <c r="B11" i="13"/>
  <c r="D11" i="13"/>
  <c r="C11" i="13"/>
  <c r="A12" i="13" a="1"/>
  <c r="A12" i="13" s="1"/>
  <c r="A10" i="14" a="1"/>
  <c r="A10" i="14" s="1"/>
  <c r="E10" i="14" l="1"/>
  <c r="H10" i="14"/>
  <c r="F10" i="14"/>
  <c r="G10" i="14"/>
  <c r="A13" i="13" a="1"/>
  <c r="A13" i="13" s="1"/>
  <c r="E12" i="13"/>
  <c r="F12" i="13"/>
  <c r="G12" i="13"/>
  <c r="H12" i="13"/>
  <c r="B10" i="14"/>
  <c r="C10" i="14"/>
  <c r="D10" i="14"/>
  <c r="B12" i="13"/>
  <c r="D12" i="13"/>
  <c r="C12" i="13"/>
  <c r="A11" i="14" a="1"/>
  <c r="A11" i="14" s="1"/>
  <c r="E13" i="13" l="1"/>
  <c r="F13" i="13"/>
  <c r="H13" i="13"/>
  <c r="G13" i="13"/>
  <c r="E11" i="14"/>
  <c r="H11" i="14"/>
  <c r="F11" i="14"/>
  <c r="G11" i="14"/>
  <c r="B13" i="13"/>
  <c r="C13" i="13"/>
  <c r="D13" i="13"/>
  <c r="A14" i="13" a="1"/>
  <c r="A14" i="13" s="1"/>
  <c r="B14" i="13" s="1"/>
  <c r="D11" i="14"/>
  <c r="C11" i="14"/>
  <c r="B11" i="14"/>
  <c r="A12" i="14" a="1"/>
  <c r="A12" i="14" s="1"/>
  <c r="H12" i="14" l="1"/>
  <c r="F12" i="14"/>
  <c r="G12" i="14"/>
  <c r="E12" i="14"/>
  <c r="D14" i="13"/>
  <c r="A15" i="13" a="1"/>
  <c r="A15" i="13" s="1"/>
  <c r="E14" i="13"/>
  <c r="F14" i="13"/>
  <c r="G14" i="13"/>
  <c r="H14" i="13"/>
  <c r="C14" i="13"/>
  <c r="D12" i="14"/>
  <c r="B12" i="14"/>
  <c r="C12" i="14"/>
  <c r="A13" i="14" a="1"/>
  <c r="A13" i="14" s="1"/>
  <c r="G13" i="14" l="1"/>
  <c r="E13" i="14"/>
  <c r="H13" i="14"/>
  <c r="F13" i="14"/>
  <c r="E15" i="13"/>
  <c r="F15" i="13"/>
  <c r="G15" i="13"/>
  <c r="H15" i="13"/>
  <c r="B15" i="13"/>
  <c r="C15" i="13"/>
  <c r="D15" i="13"/>
  <c r="A17" i="13" a="1"/>
  <c r="A17" i="13" s="1"/>
  <c r="A16" i="13" a="1"/>
  <c r="A16" i="13" s="1"/>
  <c r="C13" i="14"/>
  <c r="B13" i="14"/>
  <c r="D13" i="14"/>
  <c r="A14" i="14" a="1"/>
  <c r="A14" i="14" s="1"/>
  <c r="A18" i="13" l="1" a="1"/>
  <c r="A18" i="13" s="1"/>
  <c r="H17" i="13"/>
  <c r="F17" i="13"/>
  <c r="E17" i="13"/>
  <c r="G17" i="13"/>
  <c r="C17" i="13"/>
  <c r="H16" i="13"/>
  <c r="E16" i="13"/>
  <c r="F16" i="13"/>
  <c r="G16" i="13"/>
  <c r="B16" i="13"/>
  <c r="C16" i="13"/>
  <c r="D16" i="13"/>
  <c r="B17" i="13"/>
  <c r="D17" i="13"/>
  <c r="H14" i="14"/>
  <c r="G14" i="14"/>
  <c r="E14" i="14"/>
  <c r="F14" i="14"/>
  <c r="B14" i="14"/>
  <c r="D14" i="14"/>
  <c r="C14" i="14"/>
  <c r="A15" i="14" a="1"/>
  <c r="A15" i="14" s="1"/>
  <c r="H15" i="14" l="1"/>
  <c r="F15" i="14"/>
  <c r="G15" i="14"/>
  <c r="E15" i="14"/>
  <c r="G18" i="13"/>
  <c r="H18" i="13"/>
  <c r="E18" i="13"/>
  <c r="F18" i="13"/>
  <c r="D18" i="13"/>
  <c r="B18" i="13"/>
  <c r="C18" i="13"/>
  <c r="A19" i="13" a="1"/>
  <c r="A19" i="13" s="1"/>
  <c r="D15" i="14"/>
  <c r="B15" i="14"/>
  <c r="C15" i="14"/>
  <c r="A16" i="14" a="1"/>
  <c r="A16" i="14" s="1"/>
  <c r="G19" i="13" l="1"/>
  <c r="H19" i="13"/>
  <c r="F19" i="13"/>
  <c r="E19" i="13"/>
  <c r="B19" i="13"/>
  <c r="D19" i="13"/>
  <c r="C19" i="13"/>
  <c r="A20" i="13" a="1"/>
  <c r="A20" i="13" s="1"/>
  <c r="G16" i="14"/>
  <c r="E16" i="14"/>
  <c r="H16" i="14"/>
  <c r="F16" i="14"/>
  <c r="D16" i="14"/>
  <c r="B16" i="14"/>
  <c r="C16" i="14"/>
  <c r="A17" i="14" a="1"/>
  <c r="A17" i="14" s="1"/>
  <c r="F20" i="13" l="1"/>
  <c r="G20" i="13"/>
  <c r="H20" i="13"/>
  <c r="E20" i="13"/>
  <c r="C20" i="13"/>
  <c r="D20" i="13"/>
  <c r="B20" i="13"/>
  <c r="A21" i="13" a="1"/>
  <c r="A21" i="13" s="1"/>
  <c r="A22" i="13" s="1" a="1"/>
  <c r="A22" i="13" s="1"/>
  <c r="H17" i="14"/>
  <c r="F17" i="14"/>
  <c r="G17" i="14"/>
  <c r="E17" i="14"/>
  <c r="C17" i="14"/>
  <c r="D17" i="14"/>
  <c r="B17" i="14"/>
  <c r="A18" i="14" a="1"/>
  <c r="A18" i="14" s="1"/>
  <c r="E22" i="13" l="1"/>
  <c r="F22" i="13"/>
  <c r="G22" i="13"/>
  <c r="H22" i="13"/>
  <c r="D22" i="13"/>
  <c r="B22" i="13"/>
  <c r="C22" i="13"/>
  <c r="F21" i="13"/>
  <c r="G21" i="13"/>
  <c r="H21" i="13"/>
  <c r="E21" i="13"/>
  <c r="B21" i="13"/>
  <c r="C21" i="13"/>
  <c r="D21" i="13"/>
  <c r="H18" i="14"/>
  <c r="F18" i="14"/>
  <c r="G18" i="14"/>
  <c r="E18" i="14"/>
  <c r="A23" i="13" a="1"/>
  <c r="A23" i="13" s="1"/>
  <c r="B23" i="13" s="1"/>
  <c r="B18" i="14"/>
  <c r="D18" i="14"/>
  <c r="C18" i="14"/>
  <c r="A19" i="14" a="1"/>
  <c r="A19" i="14" s="1"/>
  <c r="C23" i="13" l="1"/>
  <c r="A24" i="13" a="1"/>
  <c r="A24" i="13" s="1"/>
  <c r="G23" i="13"/>
  <c r="H23" i="13"/>
  <c r="F23" i="13"/>
  <c r="E23" i="13"/>
  <c r="D23" i="13"/>
  <c r="G19" i="14"/>
  <c r="E19" i="14"/>
  <c r="H19" i="14"/>
  <c r="F19" i="14"/>
  <c r="D24" i="13"/>
  <c r="C24" i="13"/>
  <c r="B24" i="13"/>
  <c r="B19" i="14"/>
  <c r="C19" i="14"/>
  <c r="D19" i="14"/>
  <c r="A20" i="14" a="1"/>
  <c r="A20" i="14" s="1"/>
  <c r="H20" i="14" l="1"/>
  <c r="F20" i="14"/>
  <c r="E20" i="14"/>
  <c r="G20" i="14"/>
  <c r="E24" i="13"/>
  <c r="F24" i="13"/>
  <c r="H24" i="13"/>
  <c r="G24" i="13"/>
  <c r="A25" i="13" a="1"/>
  <c r="A25" i="13" s="1"/>
  <c r="C25" i="13"/>
  <c r="A26" i="13" a="1"/>
  <c r="A26" i="13" s="1"/>
  <c r="D20" i="14"/>
  <c r="C20" i="14"/>
  <c r="B20" i="14"/>
  <c r="A21" i="14" a="1"/>
  <c r="A21" i="14" s="1"/>
  <c r="F25" i="13" l="1"/>
  <c r="G25" i="13"/>
  <c r="H25" i="13"/>
  <c r="E25" i="13"/>
  <c r="B25" i="13"/>
  <c r="H21" i="14"/>
  <c r="F21" i="14"/>
  <c r="G21" i="14"/>
  <c r="E21" i="14"/>
  <c r="E26" i="13"/>
  <c r="F26" i="13"/>
  <c r="G26" i="13"/>
  <c r="H26" i="13"/>
  <c r="D25" i="13"/>
  <c r="C21" i="14"/>
  <c r="D21" i="14"/>
  <c r="B21" i="14"/>
  <c r="A22" i="14" a="1"/>
  <c r="A22" i="14" s="1"/>
  <c r="C26" i="13"/>
  <c r="B26" i="13"/>
  <c r="D26" i="13"/>
  <c r="A27" i="13" a="1"/>
  <c r="A27" i="13" s="1"/>
  <c r="E27" i="13" l="1"/>
  <c r="F27" i="13"/>
  <c r="G27" i="13"/>
  <c r="H27" i="13"/>
  <c r="G22" i="14"/>
  <c r="H22" i="14"/>
  <c r="F22" i="14"/>
  <c r="E22" i="14"/>
  <c r="B27" i="13"/>
  <c r="D27" i="13"/>
  <c r="C27" i="13"/>
  <c r="A28" i="13" a="1"/>
  <c r="A28" i="13" s="1"/>
  <c r="B22" i="14"/>
  <c r="C22" i="14"/>
  <c r="D22" i="14"/>
  <c r="A23" i="14" a="1"/>
  <c r="A23" i="14" s="1"/>
  <c r="E28" i="13" l="1"/>
  <c r="F28" i="13"/>
  <c r="G28" i="13"/>
  <c r="H28" i="13"/>
  <c r="H23" i="14"/>
  <c r="F23" i="14"/>
  <c r="G23" i="14"/>
  <c r="E23" i="14"/>
  <c r="C23" i="14"/>
  <c r="B23" i="14"/>
  <c r="D23" i="14"/>
  <c r="A24" i="14" a="1"/>
  <c r="A24" i="14" s="1"/>
  <c r="C28" i="13"/>
  <c r="B28" i="13"/>
  <c r="D28" i="13"/>
  <c r="A29" i="13" a="1"/>
  <c r="A29" i="13" s="1"/>
  <c r="G24" i="14" l="1"/>
  <c r="E24" i="14"/>
  <c r="H24" i="14"/>
  <c r="F24" i="14"/>
  <c r="E29" i="13"/>
  <c r="G29" i="13"/>
  <c r="F29" i="13"/>
  <c r="H29" i="13"/>
  <c r="D29" i="13"/>
  <c r="C29" i="13"/>
  <c r="B29" i="13"/>
  <c r="A30" i="13" a="1"/>
  <c r="A30" i="13" s="1"/>
  <c r="D24" i="14"/>
  <c r="C24" i="14"/>
  <c r="B24" i="14"/>
  <c r="A25" i="14" a="1"/>
  <c r="A25" i="14" s="1"/>
  <c r="H30" i="13" l="1"/>
  <c r="F30" i="13"/>
  <c r="G30" i="13"/>
  <c r="E30" i="13"/>
  <c r="G25" i="14"/>
  <c r="H25" i="14"/>
  <c r="F25" i="14"/>
  <c r="E25" i="14"/>
  <c r="D25" i="14"/>
  <c r="C25" i="14"/>
  <c r="B25" i="14"/>
  <c r="A26" i="14" a="1"/>
  <c r="A26" i="14" s="1"/>
  <c r="C30" i="13"/>
  <c r="B30" i="13"/>
  <c r="D30" i="13"/>
  <c r="A31" i="13" a="1"/>
  <c r="A31" i="13" s="1"/>
  <c r="H26" i="14" l="1"/>
  <c r="F26" i="14"/>
  <c r="E26" i="14"/>
  <c r="G26" i="14"/>
  <c r="H31" i="13"/>
  <c r="G31" i="13"/>
  <c r="E31" i="13"/>
  <c r="F31" i="13"/>
  <c r="B31" i="13"/>
  <c r="C31" i="13"/>
  <c r="D31" i="13"/>
  <c r="A32" i="13" a="1"/>
  <c r="A32" i="13" s="1"/>
  <c r="C26" i="14"/>
  <c r="D26" i="14"/>
  <c r="B26" i="14"/>
  <c r="A27" i="14" a="1"/>
  <c r="A27" i="14" s="1"/>
  <c r="G32" i="13" l="1"/>
  <c r="H32" i="13"/>
  <c r="E32" i="13"/>
  <c r="F32" i="13"/>
  <c r="G27" i="14"/>
  <c r="E27" i="14"/>
  <c r="H27" i="14"/>
  <c r="F27" i="14"/>
  <c r="B27" i="14"/>
  <c r="C27" i="14"/>
  <c r="D27" i="14"/>
  <c r="A28" i="14" a="1"/>
  <c r="A28" i="14" s="1"/>
  <c r="D32" i="13"/>
  <c r="C32" i="13"/>
  <c r="B32" i="13"/>
  <c r="A33" i="13" a="1"/>
  <c r="A33" i="13" s="1"/>
  <c r="G28" i="14" l="1"/>
  <c r="E28" i="14"/>
  <c r="F28" i="14"/>
  <c r="H28" i="14"/>
  <c r="G33" i="13"/>
  <c r="H33" i="13"/>
  <c r="E33" i="13"/>
  <c r="F33" i="13"/>
  <c r="D33" i="13"/>
  <c r="C33" i="13"/>
  <c r="B33" i="13"/>
  <c r="A34" i="13" a="1"/>
  <c r="A34" i="13" s="1"/>
  <c r="C28" i="14"/>
  <c r="B28" i="14"/>
  <c r="D28" i="14"/>
  <c r="A29" i="14" a="1"/>
  <c r="A29" i="14" s="1"/>
  <c r="F34" i="13" l="1"/>
  <c r="G34" i="13"/>
  <c r="H34" i="13"/>
  <c r="E34" i="13"/>
  <c r="G29" i="14"/>
  <c r="E29" i="14"/>
  <c r="H29" i="14"/>
  <c r="F29" i="14"/>
  <c r="D29" i="14"/>
  <c r="C29" i="14"/>
  <c r="B29" i="14"/>
  <c r="A30" i="14" a="1"/>
  <c r="A30" i="14" s="1"/>
  <c r="C34" i="13"/>
  <c r="B34" i="13"/>
  <c r="D34" i="13"/>
  <c r="A35" i="13" a="1"/>
  <c r="A35" i="13" s="1"/>
  <c r="H30" i="14" l="1"/>
  <c r="G30" i="14"/>
  <c r="E30" i="14"/>
  <c r="F30" i="14"/>
  <c r="F35" i="13"/>
  <c r="G35" i="13"/>
  <c r="H35" i="13"/>
  <c r="E35" i="13"/>
  <c r="B35" i="13"/>
  <c r="D35" i="13"/>
  <c r="C35" i="13"/>
  <c r="A36" i="13" a="1"/>
  <c r="A36" i="13" s="1"/>
  <c r="C30" i="14"/>
  <c r="B30" i="14"/>
  <c r="D30" i="14"/>
  <c r="A31" i="14" a="1"/>
  <c r="A31" i="14" s="1"/>
  <c r="E36" i="13" l="1"/>
  <c r="F36" i="13"/>
  <c r="G36" i="13"/>
  <c r="H36" i="13"/>
  <c r="F31" i="14"/>
  <c r="G31" i="14"/>
  <c r="E31" i="14"/>
  <c r="H31" i="14"/>
  <c r="B31" i="14"/>
  <c r="C31" i="14"/>
  <c r="D31" i="14"/>
  <c r="A32" i="14" a="1"/>
  <c r="A32" i="14" s="1"/>
  <c r="C36" i="13"/>
  <c r="D36" i="13"/>
  <c r="B36" i="13"/>
  <c r="A37" i="13" a="1"/>
  <c r="A37" i="13" s="1"/>
  <c r="G32" i="14" l="1"/>
  <c r="E32" i="14"/>
  <c r="H32" i="14"/>
  <c r="F32" i="14"/>
  <c r="G37" i="13"/>
  <c r="H37" i="13"/>
  <c r="E37" i="13"/>
  <c r="F37" i="13"/>
  <c r="D32" i="14"/>
  <c r="C32" i="14"/>
  <c r="B32" i="14"/>
  <c r="A33" i="14" a="1"/>
  <c r="A33" i="14" s="1"/>
  <c r="D37" i="13"/>
  <c r="B37" i="13"/>
  <c r="C37" i="13"/>
  <c r="A38" i="13" a="1"/>
  <c r="A38" i="13" s="1"/>
  <c r="G33" i="14" l="1"/>
  <c r="E33" i="14"/>
  <c r="H33" i="14"/>
  <c r="F33" i="14"/>
  <c r="E38" i="13"/>
  <c r="F38" i="13"/>
  <c r="H38" i="13"/>
  <c r="G38" i="13"/>
  <c r="D33" i="14"/>
  <c r="B33" i="14"/>
  <c r="C33" i="14"/>
  <c r="A34" i="14" a="1"/>
  <c r="A34" i="14" s="1"/>
  <c r="C38" i="13"/>
  <c r="D38" i="13"/>
  <c r="B38" i="13"/>
  <c r="A39" i="13" a="1"/>
  <c r="A39" i="13" s="1"/>
  <c r="H34" i="14" l="1"/>
  <c r="F34" i="14"/>
  <c r="E34" i="14"/>
  <c r="G34" i="14"/>
  <c r="F39" i="13"/>
  <c r="G39" i="13"/>
  <c r="H39" i="13"/>
  <c r="E39" i="13"/>
  <c r="B39" i="13"/>
  <c r="D39" i="13"/>
  <c r="C39" i="13"/>
  <c r="A40" i="13" a="1"/>
  <c r="A40" i="13" s="1"/>
  <c r="C34" i="14"/>
  <c r="B34" i="14"/>
  <c r="D34" i="14"/>
  <c r="A35" i="14" a="1"/>
  <c r="A35" i="14" s="1"/>
  <c r="E40" i="13" l="1"/>
  <c r="F40" i="13"/>
  <c r="G40" i="13"/>
  <c r="H40" i="13"/>
  <c r="E35" i="14"/>
  <c r="H35" i="14"/>
  <c r="F35" i="14"/>
  <c r="G35" i="14"/>
  <c r="B40" i="13"/>
  <c r="D40" i="13"/>
  <c r="C40" i="13"/>
  <c r="A41" i="13" a="1"/>
  <c r="A41" i="13" s="1"/>
  <c r="B35" i="14"/>
  <c r="D35" i="14"/>
  <c r="C35" i="14"/>
  <c r="A36" i="14" a="1"/>
  <c r="A36" i="14" s="1"/>
  <c r="H36" i="14" l="1"/>
  <c r="F36" i="14"/>
  <c r="G36" i="14"/>
  <c r="E36" i="14"/>
  <c r="E41" i="13"/>
  <c r="F41" i="13"/>
  <c r="G41" i="13"/>
  <c r="H41" i="13"/>
  <c r="D41" i="13"/>
  <c r="C41" i="13"/>
  <c r="B41" i="13"/>
  <c r="A42" i="13" a="1"/>
  <c r="A42" i="13" s="1"/>
  <c r="D36" i="14"/>
  <c r="B36" i="14"/>
  <c r="C36" i="14"/>
  <c r="A37" i="14" a="1"/>
  <c r="A37" i="14" s="1"/>
  <c r="E42" i="13" l="1"/>
  <c r="F42" i="13"/>
  <c r="G42" i="13"/>
  <c r="H42" i="13"/>
  <c r="G37" i="14"/>
  <c r="H37" i="14"/>
  <c r="F37" i="14"/>
  <c r="E37" i="14"/>
  <c r="D37" i="14"/>
  <c r="B37" i="14"/>
  <c r="C37" i="14"/>
  <c r="A38" i="14" a="1"/>
  <c r="A38" i="14" s="1"/>
  <c r="B42" i="13"/>
  <c r="C42" i="13"/>
  <c r="D42" i="13"/>
  <c r="A43" i="13" a="1"/>
  <c r="A43" i="13" s="1"/>
  <c r="G38" i="14" l="1"/>
  <c r="H38" i="14"/>
  <c r="F38" i="14"/>
  <c r="E38" i="14"/>
  <c r="E43" i="13"/>
  <c r="F43" i="13"/>
  <c r="G43" i="13"/>
  <c r="H43" i="13"/>
  <c r="D43" i="13"/>
  <c r="B43" i="13"/>
  <c r="C43" i="13"/>
  <c r="A44" i="13" a="1"/>
  <c r="A44" i="13" s="1"/>
  <c r="C38" i="14"/>
  <c r="D38" i="14"/>
  <c r="B38" i="14"/>
  <c r="A39" i="14" a="1"/>
  <c r="A39" i="14" s="1"/>
  <c r="H44" i="13" l="1"/>
  <c r="F44" i="13"/>
  <c r="E44" i="13"/>
  <c r="G44" i="13"/>
  <c r="G39" i="14"/>
  <c r="H39" i="14"/>
  <c r="F39" i="14"/>
  <c r="E39" i="14"/>
  <c r="B39" i="14"/>
  <c r="D39" i="14"/>
  <c r="C39" i="14"/>
  <c r="A40" i="14" a="1"/>
  <c r="A40" i="14" s="1"/>
  <c r="D44" i="13"/>
  <c r="C44" i="13"/>
  <c r="B44" i="13"/>
  <c r="A45" i="13" a="1"/>
  <c r="A45" i="13" s="1"/>
  <c r="H40" i="14" l="1"/>
  <c r="F40" i="14"/>
  <c r="E40" i="14"/>
  <c r="G40" i="14"/>
  <c r="H45" i="13"/>
  <c r="F45" i="13"/>
  <c r="E45" i="13"/>
  <c r="G45" i="13"/>
  <c r="C45" i="13"/>
  <c r="B45" i="13"/>
  <c r="D45" i="13"/>
  <c r="A46" i="13" a="1"/>
  <c r="A46" i="13" s="1"/>
  <c r="B40" i="14"/>
  <c r="C40" i="14"/>
  <c r="D40" i="14"/>
  <c r="A41" i="14" a="1"/>
  <c r="A41" i="14" s="1"/>
  <c r="G46" i="13" l="1"/>
  <c r="H46" i="13"/>
  <c r="E46" i="13"/>
  <c r="F46" i="13"/>
  <c r="G41" i="14"/>
  <c r="E41" i="14"/>
  <c r="H41" i="14"/>
  <c r="F41" i="14"/>
  <c r="B46" i="13"/>
  <c r="C46" i="13"/>
  <c r="D46" i="13"/>
  <c r="A47" i="13" a="1"/>
  <c r="A47" i="13" s="1"/>
  <c r="D41" i="14"/>
  <c r="C41" i="14"/>
  <c r="B41" i="14"/>
  <c r="A42" i="14" a="1"/>
  <c r="A42" i="14" s="1"/>
  <c r="G47" i="13" l="1"/>
  <c r="H47" i="13"/>
  <c r="F47" i="13"/>
  <c r="E47" i="13"/>
  <c r="G42" i="14"/>
  <c r="E42" i="14"/>
  <c r="H42" i="14"/>
  <c r="F42" i="14"/>
  <c r="C42" i="14"/>
  <c r="D42" i="14"/>
  <c r="B42" i="14"/>
  <c r="A43" i="14" a="1"/>
  <c r="A43" i="14" s="1"/>
  <c r="D47" i="13"/>
  <c r="B47" i="13"/>
  <c r="C47" i="13"/>
  <c r="A48" i="13" a="1"/>
  <c r="A48" i="13" s="1"/>
  <c r="G43" i="14" l="1"/>
  <c r="E43" i="14"/>
  <c r="F43" i="14"/>
  <c r="H43" i="14"/>
  <c r="F48" i="13"/>
  <c r="G48" i="13"/>
  <c r="H48" i="13"/>
  <c r="E48" i="13"/>
  <c r="D48" i="13"/>
  <c r="C48" i="13"/>
  <c r="B48" i="13"/>
  <c r="A49" i="13" a="1"/>
  <c r="A49" i="13" s="1"/>
  <c r="B43" i="14"/>
  <c r="C43" i="14"/>
  <c r="D43" i="14"/>
  <c r="A44" i="14" a="1"/>
  <c r="A44" i="14" s="1"/>
  <c r="F49" i="13" l="1"/>
  <c r="G49" i="13"/>
  <c r="H49" i="13"/>
  <c r="E49" i="13"/>
  <c r="H44" i="14"/>
  <c r="G44" i="14"/>
  <c r="E44" i="14"/>
  <c r="F44" i="14"/>
  <c r="C44" i="14"/>
  <c r="B44" i="14"/>
  <c r="D44" i="14"/>
  <c r="A45" i="14" a="1"/>
  <c r="A45" i="14" s="1"/>
  <c r="C49" i="13"/>
  <c r="B49" i="13"/>
  <c r="D49" i="13"/>
  <c r="A50" i="13" a="1"/>
  <c r="A50" i="13" s="1"/>
  <c r="F45" i="14" l="1"/>
  <c r="G45" i="14"/>
  <c r="E45" i="14"/>
  <c r="H45" i="14"/>
  <c r="E50" i="13"/>
  <c r="F50" i="13"/>
  <c r="G50" i="13"/>
  <c r="H50" i="13"/>
  <c r="B50" i="13"/>
  <c r="C50" i="13"/>
  <c r="D50" i="13"/>
  <c r="A51" i="13" a="1"/>
  <c r="A51" i="13" s="1"/>
  <c r="D45" i="14"/>
  <c r="C45" i="14"/>
  <c r="B45" i="14"/>
  <c r="A46" i="14" a="1"/>
  <c r="A46" i="14" s="1"/>
  <c r="G51" i="13" l="1"/>
  <c r="H51" i="13"/>
  <c r="F51" i="13"/>
  <c r="E51" i="13"/>
  <c r="F46" i="14"/>
  <c r="H46" i="14"/>
  <c r="G46" i="14"/>
  <c r="E46" i="14"/>
  <c r="C46" i="14"/>
  <c r="B46" i="14"/>
  <c r="D46" i="14"/>
  <c r="A47" i="14" a="1"/>
  <c r="A47" i="14" s="1"/>
  <c r="D51" i="13"/>
  <c r="B51" i="13"/>
  <c r="C51" i="13"/>
  <c r="A52" i="13" a="1"/>
  <c r="A52" i="13" s="1"/>
  <c r="G47" i="14" l="1"/>
  <c r="E47" i="14"/>
  <c r="H47" i="14"/>
  <c r="F47" i="14"/>
  <c r="E52" i="13"/>
  <c r="F52" i="13"/>
  <c r="G52" i="13"/>
  <c r="H52" i="13"/>
  <c r="B47" i="14"/>
  <c r="C47" i="14"/>
  <c r="D47" i="14"/>
  <c r="A48" i="14" a="1"/>
  <c r="A48" i="14" s="1"/>
  <c r="D52" i="13"/>
  <c r="C52" i="13"/>
  <c r="B52" i="13"/>
  <c r="A53" i="13" a="1"/>
  <c r="A53" i="13" s="1"/>
  <c r="F53" i="13" l="1"/>
  <c r="G53" i="13"/>
  <c r="H53" i="13"/>
  <c r="E53" i="13"/>
  <c r="H48" i="14"/>
  <c r="F48" i="14"/>
  <c r="G48" i="14"/>
  <c r="E48" i="14"/>
  <c r="D48" i="14"/>
  <c r="C48" i="14"/>
  <c r="B48" i="14"/>
  <c r="A49" i="14" a="1"/>
  <c r="A49" i="14" s="1"/>
  <c r="C53" i="13"/>
  <c r="B53" i="13"/>
  <c r="D53" i="13"/>
  <c r="A54" i="13" a="1"/>
  <c r="A54" i="13" s="1"/>
  <c r="E54" i="13" l="1"/>
  <c r="F54" i="13"/>
  <c r="G54" i="13"/>
  <c r="H54" i="13"/>
  <c r="H49" i="14"/>
  <c r="F49" i="14"/>
  <c r="G49" i="14"/>
  <c r="E49" i="14"/>
  <c r="D49" i="14"/>
  <c r="B49" i="14"/>
  <c r="C49" i="14"/>
  <c r="A50" i="14" a="1"/>
  <c r="A50" i="14" s="1"/>
  <c r="B54" i="13"/>
  <c r="C54" i="13"/>
  <c r="D54" i="13"/>
  <c r="A55" i="13" a="1"/>
  <c r="A55" i="13" s="1"/>
  <c r="H50" i="14" l="1"/>
  <c r="F50" i="14"/>
  <c r="G50" i="14"/>
  <c r="E50" i="14"/>
  <c r="E55" i="13"/>
  <c r="F55" i="13"/>
  <c r="H55" i="13"/>
  <c r="G55" i="13"/>
  <c r="D55" i="13"/>
  <c r="B55" i="13"/>
  <c r="C55" i="13"/>
  <c r="A56" i="13" a="1"/>
  <c r="A56" i="13" s="1"/>
  <c r="C50" i="14"/>
  <c r="B50" i="14"/>
  <c r="D50" i="14"/>
  <c r="A51" i="14" a="1"/>
  <c r="A51" i="14" s="1"/>
  <c r="E56" i="13" l="1"/>
  <c r="F56" i="13"/>
  <c r="G56" i="13"/>
  <c r="H56" i="13"/>
  <c r="H51" i="14"/>
  <c r="F51" i="14"/>
  <c r="G51" i="14"/>
  <c r="E51" i="14"/>
  <c r="B51" i="14"/>
  <c r="D51" i="14"/>
  <c r="C51" i="14"/>
  <c r="A52" i="14" a="1"/>
  <c r="A52" i="14" s="1"/>
  <c r="D56" i="13"/>
  <c r="C56" i="13"/>
  <c r="B56" i="13"/>
  <c r="A57" i="13" a="1"/>
  <c r="A57" i="13" s="1"/>
  <c r="G52" i="14" l="1"/>
  <c r="E52" i="14"/>
  <c r="H52" i="14"/>
  <c r="F52" i="14"/>
  <c r="E57" i="13"/>
  <c r="H57" i="13"/>
  <c r="G57" i="13"/>
  <c r="F57" i="13"/>
  <c r="C57" i="13"/>
  <c r="B57" i="13"/>
  <c r="D57" i="13"/>
  <c r="A58" i="13" a="1"/>
  <c r="A58" i="13" s="1"/>
  <c r="D52" i="14"/>
  <c r="B52" i="14"/>
  <c r="C52" i="14"/>
  <c r="A53" i="14" a="1"/>
  <c r="A53" i="14" s="1"/>
  <c r="H58" i="13" l="1"/>
  <c r="F58" i="13"/>
  <c r="E58" i="13"/>
  <c r="G58" i="13"/>
  <c r="E53" i="14"/>
  <c r="G53" i="14"/>
  <c r="H53" i="14"/>
  <c r="F53" i="14"/>
  <c r="D53" i="14"/>
  <c r="B53" i="14"/>
  <c r="C53" i="14"/>
  <c r="A54" i="14" a="1"/>
  <c r="A54" i="14" s="1"/>
  <c r="B58" i="13"/>
  <c r="C58" i="13"/>
  <c r="D58" i="13"/>
  <c r="A59" i="13" a="1"/>
  <c r="A59" i="13" s="1"/>
  <c r="H54" i="14" l="1"/>
  <c r="F54" i="14"/>
  <c r="G54" i="14"/>
  <c r="E54" i="14"/>
  <c r="H59" i="13"/>
  <c r="E59" i="13"/>
  <c r="F59" i="13"/>
  <c r="G59" i="13"/>
  <c r="D59" i="13"/>
  <c r="B59" i="13"/>
  <c r="C59" i="13"/>
  <c r="A60" i="13" a="1"/>
  <c r="A60" i="13" s="1"/>
  <c r="C54" i="14"/>
  <c r="D54" i="14"/>
  <c r="B54" i="14"/>
  <c r="A55" i="14" a="1"/>
  <c r="A55" i="14" s="1"/>
  <c r="G60" i="13" l="1"/>
  <c r="H60" i="13"/>
  <c r="E60" i="13"/>
  <c r="F60" i="13"/>
  <c r="G55" i="14"/>
  <c r="E55" i="14"/>
  <c r="F55" i="14"/>
  <c r="H55" i="14"/>
  <c r="B55" i="14"/>
  <c r="D55" i="14"/>
  <c r="C55" i="14"/>
  <c r="A56" i="14" a="1"/>
  <c r="A56" i="14" s="1"/>
  <c r="D60" i="13"/>
  <c r="C60" i="13"/>
  <c r="B60" i="13"/>
  <c r="A61" i="13" a="1"/>
  <c r="A61" i="13" s="1"/>
  <c r="F56" i="14" l="1"/>
  <c r="G56" i="14"/>
  <c r="E56" i="14"/>
  <c r="H56" i="14"/>
  <c r="G61" i="13"/>
  <c r="H61" i="13"/>
  <c r="E61" i="13"/>
  <c r="F61" i="13"/>
  <c r="C61" i="13"/>
  <c r="B61" i="13"/>
  <c r="D61" i="13"/>
  <c r="A62" i="13" a="1"/>
  <c r="A62" i="13" s="1"/>
  <c r="B56" i="14"/>
  <c r="C56" i="14"/>
  <c r="D56" i="14"/>
  <c r="A57" i="14" a="1"/>
  <c r="A57" i="14" s="1"/>
  <c r="F62" i="13" l="1"/>
  <c r="G62" i="13"/>
  <c r="H62" i="13"/>
  <c r="E62" i="13"/>
  <c r="F57" i="14"/>
  <c r="G57" i="14"/>
  <c r="E57" i="14"/>
  <c r="H57" i="14"/>
  <c r="B62" i="13"/>
  <c r="C62" i="13"/>
  <c r="D62" i="13"/>
  <c r="A63" i="13" a="1"/>
  <c r="A63" i="13" s="1"/>
  <c r="D57" i="14"/>
  <c r="C57" i="14"/>
  <c r="B57" i="14"/>
  <c r="A58" i="14" a="1"/>
  <c r="A58" i="14" s="1"/>
  <c r="F63" i="13" l="1"/>
  <c r="G63" i="13"/>
  <c r="H63" i="13"/>
  <c r="E63" i="13"/>
  <c r="F58" i="14"/>
  <c r="G58" i="14"/>
  <c r="E58" i="14"/>
  <c r="H58" i="14"/>
  <c r="D63" i="13"/>
  <c r="B63" i="13"/>
  <c r="C63" i="13"/>
  <c r="A64" i="13" a="1"/>
  <c r="A64" i="13" s="1"/>
  <c r="C58" i="14"/>
  <c r="D58" i="14"/>
  <c r="B58" i="14"/>
  <c r="A59" i="14" a="1"/>
  <c r="A59" i="14" s="1"/>
  <c r="E64" i="13" l="1"/>
  <c r="F64" i="13"/>
  <c r="G64" i="13"/>
  <c r="H64" i="13"/>
  <c r="H59" i="14"/>
  <c r="G59" i="14"/>
  <c r="E59" i="14"/>
  <c r="F59" i="14"/>
  <c r="B59" i="14"/>
  <c r="C59" i="14"/>
  <c r="D59" i="14"/>
  <c r="A60" i="14" a="1"/>
  <c r="A60" i="14" s="1"/>
  <c r="D64" i="13"/>
  <c r="C64" i="13"/>
  <c r="B64" i="13"/>
  <c r="A65" i="13" a="1"/>
  <c r="A65" i="13" s="1"/>
  <c r="F60" i="14" l="1"/>
  <c r="H60" i="14"/>
  <c r="G60" i="14"/>
  <c r="E60" i="14"/>
  <c r="G65" i="13"/>
  <c r="H65" i="13"/>
  <c r="F65" i="13"/>
  <c r="E65" i="13"/>
  <c r="C65" i="13"/>
  <c r="B65" i="13"/>
  <c r="D65" i="13"/>
  <c r="A66" i="13" a="1"/>
  <c r="A66" i="13" s="1"/>
  <c r="C60" i="14"/>
  <c r="B60" i="14"/>
  <c r="D60" i="14"/>
  <c r="A61" i="14" a="1"/>
  <c r="A61" i="14" s="1"/>
  <c r="G61" i="14" l="1"/>
  <c r="E61" i="14"/>
  <c r="H61" i="14"/>
  <c r="F61" i="14"/>
  <c r="E66" i="13"/>
  <c r="F66" i="13"/>
  <c r="G66" i="13"/>
  <c r="H66" i="13"/>
  <c r="D61" i="14"/>
  <c r="C61" i="14"/>
  <c r="B61" i="14"/>
  <c r="A62" i="14" a="1"/>
  <c r="A62" i="14" s="1"/>
  <c r="D66" i="13"/>
  <c r="C66" i="13"/>
  <c r="B66" i="13"/>
  <c r="A67" i="13" a="1"/>
  <c r="A67" i="13" s="1"/>
  <c r="F67" i="13" l="1"/>
  <c r="G67" i="13"/>
  <c r="H67" i="13"/>
  <c r="E67" i="13"/>
  <c r="H62" i="14"/>
  <c r="F62" i="14"/>
  <c r="E62" i="14"/>
  <c r="G62" i="14"/>
  <c r="D67" i="13"/>
  <c r="B67" i="13"/>
  <c r="C67" i="13"/>
  <c r="A68" i="13" a="1"/>
  <c r="A68" i="13" s="1"/>
  <c r="B62" i="14"/>
  <c r="C62" i="14"/>
  <c r="D62" i="14"/>
  <c r="A63" i="14" a="1"/>
  <c r="A63" i="14" s="1"/>
  <c r="E68" i="13" l="1"/>
  <c r="F68" i="13"/>
  <c r="G68" i="13"/>
  <c r="H68" i="13"/>
  <c r="G63" i="14"/>
  <c r="H63" i="14"/>
  <c r="F63" i="14"/>
  <c r="E63" i="14"/>
  <c r="D63" i="14"/>
  <c r="B63" i="14"/>
  <c r="C63" i="14"/>
  <c r="A64" i="14" a="1"/>
  <c r="A64" i="14" s="1"/>
  <c r="C68" i="13"/>
  <c r="B68" i="13"/>
  <c r="D68" i="13"/>
  <c r="A69" i="13" a="1"/>
  <c r="A69" i="13" s="1"/>
  <c r="E64" i="14" l="1"/>
  <c r="H64" i="14"/>
  <c r="F64" i="14"/>
  <c r="G64" i="14"/>
  <c r="E69" i="13"/>
  <c r="F69" i="13"/>
  <c r="H69" i="13"/>
  <c r="G69" i="13"/>
  <c r="B69" i="13"/>
  <c r="D69" i="13"/>
  <c r="C69" i="13"/>
  <c r="A70" i="13" a="1"/>
  <c r="A70" i="13" s="1"/>
  <c r="D64" i="14"/>
  <c r="C64" i="14"/>
  <c r="B64" i="14"/>
  <c r="A65" i="14" a="1"/>
  <c r="A65" i="14" s="1"/>
  <c r="E70" i="13" l="1"/>
  <c r="F70" i="13"/>
  <c r="G70" i="13"/>
  <c r="H70" i="13"/>
  <c r="E65" i="14"/>
  <c r="H65" i="14"/>
  <c r="F65" i="14"/>
  <c r="G65" i="14"/>
  <c r="D70" i="13"/>
  <c r="B70" i="13"/>
  <c r="C70" i="13"/>
  <c r="A71" i="13" a="1"/>
  <c r="A71" i="13" s="1"/>
  <c r="C65" i="14"/>
  <c r="B65" i="14"/>
  <c r="D65" i="14"/>
  <c r="A66" i="14" a="1"/>
  <c r="A66" i="14" s="1"/>
  <c r="E71" i="13" l="1"/>
  <c r="H71" i="13"/>
  <c r="G71" i="13"/>
  <c r="F71" i="13"/>
  <c r="H66" i="14"/>
  <c r="F66" i="14"/>
  <c r="G66" i="14"/>
  <c r="E66" i="14"/>
  <c r="B66" i="14"/>
  <c r="C66" i="14"/>
  <c r="D66" i="14"/>
  <c r="A67" i="14" a="1"/>
  <c r="A67" i="14" s="1"/>
  <c r="D71" i="13"/>
  <c r="B71" i="13"/>
  <c r="C71" i="13"/>
  <c r="A72" i="13" a="1"/>
  <c r="A72" i="13" s="1"/>
  <c r="G67" i="14" l="1"/>
  <c r="H67" i="14"/>
  <c r="F67" i="14"/>
  <c r="E67" i="14"/>
  <c r="H72" i="13"/>
  <c r="F72" i="13"/>
  <c r="G72" i="13"/>
  <c r="E72" i="13"/>
  <c r="C72" i="13"/>
  <c r="D72" i="13"/>
  <c r="B72" i="13"/>
  <c r="A73" i="13" a="1"/>
  <c r="A73" i="13" s="1"/>
  <c r="D67" i="14"/>
  <c r="B67" i="14"/>
  <c r="C67" i="14"/>
  <c r="A68" i="14" a="1"/>
  <c r="A68" i="14" s="1"/>
  <c r="H73" i="13" l="1"/>
  <c r="G73" i="13"/>
  <c r="E73" i="13"/>
  <c r="F73" i="13"/>
  <c r="H68" i="14"/>
  <c r="F68" i="14"/>
  <c r="E68" i="14"/>
  <c r="G68" i="14"/>
  <c r="D68" i="14"/>
  <c r="C68" i="14"/>
  <c r="B68" i="14"/>
  <c r="A69" i="14" a="1"/>
  <c r="A69" i="14" s="1"/>
  <c r="B73" i="13"/>
  <c r="D73" i="13"/>
  <c r="C73" i="13"/>
  <c r="A74" i="13" a="1"/>
  <c r="A74" i="13" s="1"/>
  <c r="G69" i="14" l="1"/>
  <c r="E69" i="14"/>
  <c r="H69" i="14"/>
  <c r="F69" i="14"/>
  <c r="G74" i="13"/>
  <c r="H74" i="13"/>
  <c r="E74" i="13"/>
  <c r="F74" i="13"/>
  <c r="B74" i="13"/>
  <c r="C74" i="13"/>
  <c r="D74" i="13"/>
  <c r="A75" i="13" a="1"/>
  <c r="A75" i="13" s="1"/>
  <c r="C69" i="14"/>
  <c r="B69" i="14"/>
  <c r="D69" i="14"/>
  <c r="A70" i="14" a="1"/>
  <c r="A70" i="14" s="1"/>
  <c r="G75" i="13" l="1"/>
  <c r="H75" i="13"/>
  <c r="F75" i="13"/>
  <c r="E75" i="13"/>
  <c r="F70" i="14"/>
  <c r="G70" i="14"/>
  <c r="E70" i="14"/>
  <c r="H70" i="14"/>
  <c r="D75" i="13"/>
  <c r="C75" i="13"/>
  <c r="B75" i="13"/>
  <c r="A76" i="13" a="1"/>
  <c r="A76" i="13" s="1"/>
  <c r="B70" i="14"/>
  <c r="C70" i="14"/>
  <c r="D70" i="14"/>
  <c r="A71" i="14" a="1"/>
  <c r="A71" i="14" s="1"/>
  <c r="F76" i="13" l="1"/>
  <c r="G76" i="13"/>
  <c r="H76" i="13"/>
  <c r="E76" i="13"/>
  <c r="G71" i="14"/>
  <c r="E71" i="14"/>
  <c r="H71" i="14"/>
  <c r="F71" i="14"/>
  <c r="D71" i="14"/>
  <c r="B71" i="14"/>
  <c r="C71" i="14"/>
  <c r="A72" i="14" a="1"/>
  <c r="A72" i="14" s="1"/>
  <c r="C76" i="13"/>
  <c r="D76" i="13"/>
  <c r="B76" i="13"/>
  <c r="A77" i="13" a="1"/>
  <c r="A77" i="13" s="1"/>
  <c r="H72" i="14" l="1"/>
  <c r="G72" i="14"/>
  <c r="E72" i="14"/>
  <c r="F72" i="14"/>
  <c r="F77" i="13"/>
  <c r="G77" i="13"/>
  <c r="H77" i="13"/>
  <c r="E77" i="13"/>
  <c r="B77" i="13"/>
  <c r="C77" i="13"/>
  <c r="D77" i="13"/>
  <c r="A78" i="13" a="1"/>
  <c r="A78" i="13" s="1"/>
  <c r="D72" i="14"/>
  <c r="C72" i="14"/>
  <c r="B72" i="14"/>
  <c r="A73" i="14" a="1"/>
  <c r="A73" i="14" s="1"/>
  <c r="E78" i="13" l="1"/>
  <c r="F78" i="13"/>
  <c r="G78" i="13"/>
  <c r="H78" i="13"/>
  <c r="F73" i="14"/>
  <c r="G73" i="14"/>
  <c r="E73" i="14"/>
  <c r="H73" i="14"/>
  <c r="C73" i="14"/>
  <c r="B73" i="14"/>
  <c r="D73" i="14"/>
  <c r="A74" i="14" a="1"/>
  <c r="A74" i="14" s="1"/>
  <c r="C78" i="13"/>
  <c r="B78" i="13"/>
  <c r="D78" i="13"/>
  <c r="A79" i="13" a="1"/>
  <c r="A79" i="13" s="1"/>
  <c r="G74" i="14" l="1"/>
  <c r="E74" i="14"/>
  <c r="H74" i="14"/>
  <c r="F74" i="14"/>
  <c r="G79" i="13"/>
  <c r="H79" i="13"/>
  <c r="F79" i="13"/>
  <c r="E79" i="13"/>
  <c r="D79" i="13"/>
  <c r="C79" i="13"/>
  <c r="B79" i="13"/>
  <c r="A80" i="13" a="1"/>
  <c r="A80" i="13" s="1"/>
  <c r="B74" i="14"/>
  <c r="C74" i="14"/>
  <c r="D74" i="14"/>
  <c r="A75" i="14" a="1"/>
  <c r="A75" i="14" s="1"/>
  <c r="E80" i="13" l="1"/>
  <c r="F80" i="13"/>
  <c r="G80" i="13"/>
  <c r="H80" i="13"/>
  <c r="G75" i="14"/>
  <c r="E75" i="14"/>
  <c r="F75" i="14"/>
  <c r="H75" i="14"/>
  <c r="D75" i="14"/>
  <c r="B75" i="14"/>
  <c r="C75" i="14"/>
  <c r="A76" i="14" a="1"/>
  <c r="A76" i="14" s="1"/>
  <c r="C80" i="13"/>
  <c r="B80" i="13"/>
  <c r="D80" i="13"/>
  <c r="A81" i="13" a="1"/>
  <c r="A81" i="13" s="1"/>
  <c r="H76" i="14" l="1"/>
  <c r="F76" i="14"/>
  <c r="G76" i="14"/>
  <c r="E76" i="14"/>
  <c r="F81" i="13"/>
  <c r="G81" i="13"/>
  <c r="H81" i="13"/>
  <c r="E81" i="13"/>
  <c r="B81" i="13"/>
  <c r="C81" i="13"/>
  <c r="D81" i="13"/>
  <c r="A82" i="13" a="1"/>
  <c r="A82" i="13" s="1"/>
  <c r="D76" i="14"/>
  <c r="C76" i="14"/>
  <c r="B76" i="14"/>
  <c r="A77" i="14" a="1"/>
  <c r="A77" i="14" s="1"/>
  <c r="E82" i="13" l="1"/>
  <c r="F82" i="13"/>
  <c r="G82" i="13"/>
  <c r="H82" i="13"/>
  <c r="H77" i="14"/>
  <c r="F77" i="14"/>
  <c r="E77" i="14"/>
  <c r="G77" i="14"/>
  <c r="C77" i="14"/>
  <c r="B77" i="14"/>
  <c r="D77" i="14"/>
  <c r="A78" i="14" a="1"/>
  <c r="A78" i="14" s="1"/>
  <c r="D82" i="13"/>
  <c r="C82" i="13"/>
  <c r="B82" i="13"/>
  <c r="A83" i="13" a="1"/>
  <c r="A83" i="13" s="1"/>
  <c r="G78" i="14" l="1"/>
  <c r="H78" i="14"/>
  <c r="F78" i="14"/>
  <c r="E78" i="14"/>
  <c r="E83" i="13"/>
  <c r="F83" i="13"/>
  <c r="G83" i="13"/>
  <c r="H83" i="13"/>
  <c r="D83" i="13"/>
  <c r="B83" i="13"/>
  <c r="C83" i="13"/>
  <c r="A84" i="13" a="1"/>
  <c r="A84" i="13" s="1"/>
  <c r="B78" i="14"/>
  <c r="C78" i="14"/>
  <c r="D78" i="14"/>
  <c r="A79" i="14" a="1"/>
  <c r="A79" i="14" s="1"/>
  <c r="E84" i="13" l="1"/>
  <c r="F84" i="13"/>
  <c r="G84" i="13"/>
  <c r="H84" i="13"/>
  <c r="G79" i="14"/>
  <c r="H79" i="14"/>
  <c r="F79" i="14"/>
  <c r="E79" i="14"/>
  <c r="D79" i="14"/>
  <c r="B79" i="14"/>
  <c r="C79" i="14"/>
  <c r="A80" i="14" a="1"/>
  <c r="A80" i="14" s="1"/>
  <c r="C84" i="13"/>
  <c r="B84" i="13"/>
  <c r="D84" i="13"/>
  <c r="A85" i="13" a="1"/>
  <c r="A85" i="13" s="1"/>
  <c r="E85" i="13" l="1"/>
  <c r="F85" i="13"/>
  <c r="G85" i="13"/>
  <c r="H85" i="13"/>
  <c r="E80" i="14"/>
  <c r="G80" i="14"/>
  <c r="H80" i="14"/>
  <c r="F80" i="14"/>
  <c r="B85" i="13"/>
  <c r="D85" i="13"/>
  <c r="C85" i="13"/>
  <c r="A86" i="13" a="1"/>
  <c r="A86" i="13" s="1"/>
  <c r="D80" i="14"/>
  <c r="C80" i="14"/>
  <c r="B80" i="14"/>
  <c r="A81" i="14" a="1"/>
  <c r="A81" i="14" s="1"/>
  <c r="H86" i="13" l="1"/>
  <c r="F86" i="13"/>
  <c r="G86" i="13"/>
  <c r="E86" i="13"/>
  <c r="H81" i="14"/>
  <c r="F81" i="14"/>
  <c r="G81" i="14"/>
  <c r="E81" i="14"/>
  <c r="C81" i="14"/>
  <c r="B81" i="14"/>
  <c r="D81" i="14"/>
  <c r="A82" i="14" a="1"/>
  <c r="A82" i="14" s="1"/>
  <c r="D86" i="13"/>
  <c r="B86" i="13"/>
  <c r="C86" i="13"/>
  <c r="A87" i="13" a="1"/>
  <c r="A87" i="13" s="1"/>
  <c r="H82" i="14" l="1"/>
  <c r="F82" i="14"/>
  <c r="G82" i="14"/>
  <c r="E82" i="14"/>
  <c r="H87" i="13"/>
  <c r="F87" i="13"/>
  <c r="G87" i="13"/>
  <c r="E87" i="13"/>
  <c r="D87" i="13"/>
  <c r="B87" i="13"/>
  <c r="C87" i="13"/>
  <c r="A88" i="13" a="1"/>
  <c r="A88" i="13" s="1"/>
  <c r="B82" i="14"/>
  <c r="C82" i="14"/>
  <c r="D82" i="14"/>
  <c r="A83" i="14" a="1"/>
  <c r="A83" i="14" s="1"/>
  <c r="G88" i="13" l="1"/>
  <c r="H88" i="13"/>
  <c r="E88" i="13"/>
  <c r="F88" i="13"/>
  <c r="G83" i="14"/>
  <c r="E83" i="14"/>
  <c r="H83" i="14"/>
  <c r="F83" i="14"/>
  <c r="D83" i="14"/>
  <c r="B83" i="14"/>
  <c r="C83" i="14"/>
  <c r="A84" i="14" a="1"/>
  <c r="A84" i="14" s="1"/>
  <c r="C88" i="13"/>
  <c r="D88" i="13"/>
  <c r="B88" i="13"/>
  <c r="A89" i="13" a="1"/>
  <c r="A89" i="13" s="1"/>
  <c r="H84" i="14" l="1"/>
  <c r="G84" i="14"/>
  <c r="E84" i="14"/>
  <c r="F84" i="14"/>
  <c r="G89" i="13"/>
  <c r="H89" i="13"/>
  <c r="E89" i="13"/>
  <c r="F89" i="13"/>
  <c r="D84" i="14"/>
  <c r="C84" i="14"/>
  <c r="B84" i="14"/>
  <c r="A85" i="14" a="1"/>
  <c r="A85" i="14" s="1"/>
  <c r="B89" i="13"/>
  <c r="D89" i="13"/>
  <c r="C89" i="13"/>
  <c r="A90" i="13" a="1"/>
  <c r="A90" i="13" s="1"/>
  <c r="F85" i="14" l="1"/>
  <c r="G85" i="14"/>
  <c r="E85" i="14"/>
  <c r="H85" i="14"/>
  <c r="F90" i="13"/>
  <c r="G90" i="13"/>
  <c r="H90" i="13"/>
  <c r="E90" i="13"/>
  <c r="B90" i="13"/>
  <c r="C90" i="13"/>
  <c r="D90" i="13"/>
  <c r="A91" i="13" a="1"/>
  <c r="A91" i="13" s="1"/>
  <c r="C85" i="14"/>
  <c r="B85" i="14"/>
  <c r="D85" i="14"/>
  <c r="A86" i="14" a="1"/>
  <c r="A86" i="14" s="1"/>
  <c r="F91" i="13" l="1"/>
  <c r="G91" i="13"/>
  <c r="H91" i="13"/>
  <c r="E91" i="13"/>
  <c r="F86" i="14"/>
  <c r="G86" i="14"/>
  <c r="E86" i="14"/>
  <c r="H86" i="14"/>
  <c r="B86" i="14"/>
  <c r="C86" i="14"/>
  <c r="D86" i="14"/>
  <c r="A87" i="14" a="1"/>
  <c r="A87" i="14" s="1"/>
  <c r="D91" i="13"/>
  <c r="C91" i="13"/>
  <c r="B91" i="13"/>
  <c r="A92" i="13" a="1"/>
  <c r="A92" i="13" s="1"/>
  <c r="H87" i="14" l="1"/>
  <c r="G87" i="14"/>
  <c r="E87" i="14"/>
  <c r="F87" i="14"/>
  <c r="E92" i="13"/>
  <c r="F92" i="13"/>
  <c r="G92" i="13"/>
  <c r="H92" i="13"/>
  <c r="C92" i="13"/>
  <c r="D92" i="13"/>
  <c r="B92" i="13"/>
  <c r="A93" i="13" a="1"/>
  <c r="A93" i="13" s="1"/>
  <c r="D87" i="14"/>
  <c r="B87" i="14"/>
  <c r="C87" i="14"/>
  <c r="A88" i="14" a="1"/>
  <c r="A88" i="14" s="1"/>
  <c r="G93" i="13" l="1"/>
  <c r="H93" i="13"/>
  <c r="E93" i="13"/>
  <c r="F93" i="13"/>
  <c r="H88" i="14"/>
  <c r="F88" i="14"/>
  <c r="G88" i="14"/>
  <c r="E88" i="14"/>
  <c r="D88" i="14"/>
  <c r="C88" i="14"/>
  <c r="B88" i="14"/>
  <c r="A89" i="14" a="1"/>
  <c r="A89" i="14" s="1"/>
  <c r="B93" i="13"/>
  <c r="C93" i="13"/>
  <c r="D93" i="13"/>
  <c r="A94" i="13" a="1"/>
  <c r="A94" i="13" s="1"/>
  <c r="E94" i="13" l="1"/>
  <c r="F94" i="13"/>
  <c r="G94" i="13"/>
  <c r="H94" i="13"/>
  <c r="G89" i="14"/>
  <c r="E89" i="14"/>
  <c r="H89" i="14"/>
  <c r="F89" i="14"/>
  <c r="C94" i="13"/>
  <c r="B94" i="13"/>
  <c r="D94" i="13"/>
  <c r="A95" i="13" a="1"/>
  <c r="A95" i="13" s="1"/>
  <c r="D89" i="14"/>
  <c r="B89" i="14"/>
  <c r="C89" i="14"/>
  <c r="A90" i="14" a="1"/>
  <c r="A90" i="14" s="1"/>
  <c r="H90" i="14" l="1"/>
  <c r="F90" i="14"/>
  <c r="E90" i="14"/>
  <c r="G90" i="14"/>
  <c r="F95" i="13"/>
  <c r="G95" i="13"/>
  <c r="H95" i="13"/>
  <c r="E95" i="13"/>
  <c r="C90" i="14"/>
  <c r="B90" i="14"/>
  <c r="D90" i="14"/>
  <c r="A91" i="14" a="1"/>
  <c r="A91" i="14" s="1"/>
  <c r="D95" i="13"/>
  <c r="C95" i="13"/>
  <c r="B95" i="13"/>
  <c r="A96" i="13" a="1"/>
  <c r="A96" i="13" s="1"/>
  <c r="E96" i="13" l="1"/>
  <c r="F96" i="13"/>
  <c r="G96" i="13"/>
  <c r="H96" i="13"/>
  <c r="E91" i="14"/>
  <c r="H91" i="14"/>
  <c r="F91" i="14"/>
  <c r="G91" i="14"/>
  <c r="C96" i="13"/>
  <c r="B96" i="13"/>
  <c r="D96" i="13"/>
  <c r="A97" i="13" a="1"/>
  <c r="A97" i="13" s="1"/>
  <c r="B91" i="14"/>
  <c r="D91" i="14"/>
  <c r="C91" i="14"/>
  <c r="A92" i="14" a="1"/>
  <c r="A92" i="14" s="1"/>
  <c r="E97" i="13" l="1"/>
  <c r="F97" i="13"/>
  <c r="G97" i="13"/>
  <c r="H97" i="13"/>
  <c r="E92" i="14"/>
  <c r="H92" i="14"/>
  <c r="F92" i="14"/>
  <c r="G92" i="14"/>
  <c r="D92" i="14"/>
  <c r="C92" i="14"/>
  <c r="B92" i="14"/>
  <c r="A93" i="14" a="1"/>
  <c r="A93" i="14" s="1"/>
  <c r="B97" i="13"/>
  <c r="C97" i="13"/>
  <c r="D97" i="13"/>
  <c r="A98" i="13" a="1"/>
  <c r="A98" i="13" s="1"/>
  <c r="G93" i="14" l="1"/>
  <c r="E93" i="14"/>
  <c r="H93" i="14"/>
  <c r="F93" i="14"/>
  <c r="E98" i="13"/>
  <c r="F98" i="13"/>
  <c r="G98" i="13"/>
  <c r="H98" i="13"/>
  <c r="D98" i="13"/>
  <c r="C98" i="13"/>
  <c r="B98" i="13"/>
  <c r="A99" i="13" a="1"/>
  <c r="A99" i="13" s="1"/>
  <c r="C93" i="14"/>
  <c r="B93" i="14"/>
  <c r="D93" i="14"/>
  <c r="A94" i="14" a="1"/>
  <c r="A94" i="14" s="1"/>
  <c r="E99" i="13" l="1"/>
  <c r="H99" i="13"/>
  <c r="F99" i="13"/>
  <c r="G99" i="13"/>
  <c r="H94" i="14"/>
  <c r="F94" i="14"/>
  <c r="G94" i="14"/>
  <c r="E94" i="14"/>
  <c r="B94" i="14"/>
  <c r="C94" i="14"/>
  <c r="D94" i="14"/>
  <c r="A95" i="14" a="1"/>
  <c r="A95" i="14" s="1"/>
  <c r="D99" i="13"/>
  <c r="B99" i="13"/>
  <c r="C99" i="13"/>
  <c r="A100" i="13" a="1"/>
  <c r="A100" i="13" s="1"/>
  <c r="G95" i="14" l="1"/>
  <c r="H95" i="14"/>
  <c r="F95" i="14"/>
  <c r="E95" i="14"/>
  <c r="H100" i="13"/>
  <c r="F100" i="13"/>
  <c r="E100" i="13"/>
  <c r="G100" i="13"/>
  <c r="C100" i="13"/>
  <c r="B100" i="13"/>
  <c r="D100" i="13"/>
  <c r="A101" i="13" a="1"/>
  <c r="A101" i="13" s="1"/>
  <c r="D95" i="14"/>
  <c r="B95" i="14"/>
  <c r="C95" i="14"/>
  <c r="A96" i="14" a="1"/>
  <c r="A96" i="14" s="1"/>
  <c r="H101" i="13" l="1"/>
  <c r="G101" i="13"/>
  <c r="E101" i="13"/>
  <c r="F101" i="13"/>
  <c r="H96" i="14"/>
  <c r="F96" i="14"/>
  <c r="G96" i="14"/>
  <c r="E96" i="14"/>
  <c r="D96" i="14"/>
  <c r="C96" i="14"/>
  <c r="B96" i="14"/>
  <c r="A97" i="14" a="1"/>
  <c r="A97" i="14" s="1"/>
  <c r="B101" i="13"/>
  <c r="D101" i="13"/>
  <c r="C101" i="13"/>
  <c r="A102" i="13" a="1"/>
  <c r="A102" i="13" s="1"/>
  <c r="G97" i="14" l="1"/>
  <c r="E97" i="14"/>
  <c r="F97" i="14"/>
  <c r="H97" i="14"/>
  <c r="G102" i="13"/>
  <c r="H102" i="13"/>
  <c r="E102" i="13"/>
  <c r="F102" i="13"/>
  <c r="D102" i="13"/>
  <c r="B102" i="13"/>
  <c r="C102" i="13"/>
  <c r="A103" i="13" a="1"/>
  <c r="A103" i="13" s="1"/>
  <c r="C97" i="14"/>
  <c r="B97" i="14"/>
  <c r="D97" i="14"/>
  <c r="A98" i="14" a="1"/>
  <c r="A98" i="14" s="1"/>
  <c r="G103" i="13" l="1"/>
  <c r="H103" i="13"/>
  <c r="E103" i="13"/>
  <c r="F103" i="13"/>
  <c r="G98" i="14"/>
  <c r="E98" i="14"/>
  <c r="H98" i="14"/>
  <c r="F98" i="14"/>
  <c r="B98" i="14"/>
  <c r="C98" i="14"/>
  <c r="D98" i="14"/>
  <c r="A99" i="14" a="1"/>
  <c r="A99" i="14" s="1"/>
  <c r="D103" i="13"/>
  <c r="B103" i="13"/>
  <c r="C103" i="13"/>
  <c r="A104" i="13" a="1"/>
  <c r="A104" i="13" s="1"/>
  <c r="H99" i="14" l="1"/>
  <c r="G99" i="14"/>
  <c r="E99" i="14"/>
  <c r="F99" i="14"/>
  <c r="F104" i="13"/>
  <c r="G104" i="13"/>
  <c r="H104" i="13"/>
  <c r="E104" i="13"/>
  <c r="C104" i="13"/>
  <c r="D104" i="13"/>
  <c r="B104" i="13"/>
  <c r="A105" i="13" a="1"/>
  <c r="A105" i="13" s="1"/>
  <c r="D99" i="14"/>
  <c r="B99" i="14"/>
  <c r="C99" i="14"/>
  <c r="A100" i="14" a="1"/>
  <c r="A100" i="14" s="1"/>
  <c r="G105" i="13" l="1"/>
  <c r="H105" i="13"/>
  <c r="E105" i="13"/>
  <c r="F105" i="13"/>
  <c r="G100" i="14"/>
  <c r="E100" i="14"/>
  <c r="H100" i="14"/>
  <c r="F100" i="14"/>
  <c r="B105" i="13"/>
  <c r="D105" i="13"/>
  <c r="C105" i="13"/>
  <c r="A106" i="13" a="1"/>
  <c r="A106" i="13" s="1"/>
  <c r="D100" i="14"/>
  <c r="C100" i="14"/>
  <c r="B100" i="14"/>
  <c r="A101" i="14" a="1"/>
  <c r="A101" i="14" s="1"/>
  <c r="E106" i="13" l="1"/>
  <c r="F106" i="13"/>
  <c r="G106" i="13"/>
  <c r="H106" i="13"/>
  <c r="H101" i="14"/>
  <c r="G101" i="14"/>
  <c r="E101" i="14"/>
  <c r="F101" i="14"/>
  <c r="C101" i="14"/>
  <c r="B101" i="14"/>
  <c r="D101" i="14"/>
  <c r="A102" i="14" a="1"/>
  <c r="A102" i="14" s="1"/>
  <c r="B106" i="13"/>
  <c r="C106" i="13"/>
  <c r="D106" i="13"/>
  <c r="A107" i="13" a="1"/>
  <c r="A107" i="13" s="1"/>
  <c r="F102" i="14" l="1"/>
  <c r="H102" i="14"/>
  <c r="G102" i="14"/>
  <c r="E102" i="14"/>
  <c r="G107" i="13"/>
  <c r="H107" i="13"/>
  <c r="F107" i="13"/>
  <c r="E107" i="13"/>
  <c r="D107" i="13"/>
  <c r="C107" i="13"/>
  <c r="B107" i="13"/>
  <c r="A108" i="13" a="1"/>
  <c r="A108" i="13" s="1"/>
  <c r="B102" i="14"/>
  <c r="C102" i="14"/>
  <c r="D102" i="14"/>
  <c r="A103" i="14" a="1"/>
  <c r="A103" i="14" s="1"/>
  <c r="E108" i="13" l="1"/>
  <c r="F108" i="13"/>
  <c r="G108" i="13"/>
  <c r="H108" i="13"/>
  <c r="G103" i="14"/>
  <c r="E103" i="14"/>
  <c r="F103" i="14"/>
  <c r="H103" i="14"/>
  <c r="C108" i="13"/>
  <c r="B108" i="13"/>
  <c r="D108" i="13"/>
  <c r="A109" i="13" a="1"/>
  <c r="A109" i="13" s="1"/>
  <c r="D103" i="14"/>
  <c r="B103" i="14"/>
  <c r="C103" i="14"/>
  <c r="A104" i="14" a="1"/>
  <c r="A104" i="14" s="1"/>
  <c r="H104" i="14" l="1"/>
  <c r="F104" i="14"/>
  <c r="E104" i="14"/>
  <c r="G104" i="14"/>
  <c r="F109" i="13"/>
  <c r="G109" i="13"/>
  <c r="H109" i="13"/>
  <c r="E109" i="13"/>
  <c r="D104" i="14"/>
  <c r="C104" i="14"/>
  <c r="B104" i="14"/>
  <c r="A105" i="14" a="1"/>
  <c r="A105" i="14" s="1"/>
  <c r="D109" i="13"/>
  <c r="B109" i="13"/>
  <c r="C109" i="13"/>
  <c r="A110" i="13" a="1"/>
  <c r="A110" i="13" s="1"/>
  <c r="H105" i="14" l="1"/>
  <c r="F105" i="14"/>
  <c r="G105" i="14"/>
  <c r="E105" i="14"/>
  <c r="E110" i="13"/>
  <c r="F110" i="13"/>
  <c r="G110" i="13"/>
  <c r="H110" i="13"/>
  <c r="C110" i="13"/>
  <c r="B110" i="13"/>
  <c r="D110" i="13"/>
  <c r="A111" i="13" a="1"/>
  <c r="A111" i="13" s="1"/>
  <c r="C105" i="14"/>
  <c r="B105" i="14"/>
  <c r="D105" i="14"/>
  <c r="A106" i="14" a="1"/>
  <c r="A106" i="14" s="1"/>
  <c r="E111" i="13" l="1"/>
  <c r="F111" i="13"/>
  <c r="H111" i="13"/>
  <c r="G111" i="13"/>
  <c r="H106" i="14"/>
  <c r="F106" i="14"/>
  <c r="G106" i="14"/>
  <c r="E106" i="14"/>
  <c r="B111" i="13"/>
  <c r="D111" i="13"/>
  <c r="C111" i="13"/>
  <c r="A112" i="13" a="1"/>
  <c r="A112" i="13" s="1"/>
  <c r="B106" i="14"/>
  <c r="C106" i="14"/>
  <c r="D106" i="14"/>
  <c r="A107" i="14" a="1"/>
  <c r="A107" i="14" s="1"/>
  <c r="E112" i="13" l="1"/>
  <c r="F112" i="13"/>
  <c r="G112" i="13"/>
  <c r="H112" i="13"/>
  <c r="H107" i="14"/>
  <c r="F107" i="14"/>
  <c r="G107" i="14"/>
  <c r="E107" i="14"/>
  <c r="D107" i="14"/>
  <c r="B107" i="14"/>
  <c r="C107" i="14"/>
  <c r="A108" i="14" a="1"/>
  <c r="A108" i="14" s="1"/>
  <c r="C112" i="13"/>
  <c r="D112" i="13"/>
  <c r="B112" i="13"/>
  <c r="A113" i="13" a="1"/>
  <c r="A113" i="13" s="1"/>
  <c r="G108" i="14" l="1"/>
  <c r="H108" i="14"/>
  <c r="F108" i="14"/>
  <c r="E108" i="14"/>
  <c r="E113" i="13"/>
  <c r="H113" i="13"/>
  <c r="F113" i="13"/>
  <c r="G113" i="13"/>
  <c r="D113" i="13"/>
  <c r="B113" i="13"/>
  <c r="C113" i="13"/>
  <c r="A114" i="13" a="1"/>
  <c r="A114" i="13" s="1"/>
  <c r="D108" i="14"/>
  <c r="C108" i="14"/>
  <c r="B108" i="14"/>
  <c r="A109" i="14" a="1"/>
  <c r="A109" i="14" s="1"/>
  <c r="H114" i="13" l="1"/>
  <c r="F114" i="13"/>
  <c r="G114" i="13"/>
  <c r="E114" i="13"/>
  <c r="H109" i="14"/>
  <c r="F109" i="14"/>
  <c r="G109" i="14"/>
  <c r="E109" i="14"/>
  <c r="C109" i="14"/>
  <c r="B109" i="14"/>
  <c r="D109" i="14"/>
  <c r="A110" i="14" a="1"/>
  <c r="A110" i="14" s="1"/>
  <c r="D114" i="13"/>
  <c r="C114" i="13"/>
  <c r="B114" i="13"/>
  <c r="A115" i="13" a="1"/>
  <c r="A115" i="13" s="1"/>
  <c r="H110" i="14" l="1"/>
  <c r="F110" i="14"/>
  <c r="G110" i="14"/>
  <c r="E110" i="14"/>
  <c r="H115" i="13"/>
  <c r="F115" i="13"/>
  <c r="E115" i="13"/>
  <c r="G115" i="13"/>
  <c r="C115" i="13"/>
  <c r="B115" i="13"/>
  <c r="D115" i="13"/>
  <c r="A116" i="13" a="1"/>
  <c r="A116" i="13" s="1"/>
  <c r="B110" i="14"/>
  <c r="C110" i="14"/>
  <c r="D110" i="14"/>
  <c r="A111" i="14" a="1"/>
  <c r="A111" i="14" s="1"/>
  <c r="G116" i="13" l="1"/>
  <c r="H116" i="13"/>
  <c r="E116" i="13"/>
  <c r="F116" i="13"/>
  <c r="G111" i="14"/>
  <c r="E111" i="14"/>
  <c r="F111" i="14"/>
  <c r="H111" i="14"/>
  <c r="D111" i="14"/>
  <c r="B111" i="14"/>
  <c r="C111" i="14"/>
  <c r="A112" i="14" a="1"/>
  <c r="A112" i="14" s="1"/>
  <c r="B116" i="13"/>
  <c r="C116" i="13"/>
  <c r="D116" i="13"/>
  <c r="A117" i="13" a="1"/>
  <c r="A117" i="13" s="1"/>
  <c r="H112" i="14" l="1"/>
  <c r="G112" i="14"/>
  <c r="E112" i="14"/>
  <c r="F112" i="14"/>
  <c r="G117" i="13"/>
  <c r="H117" i="13"/>
  <c r="E117" i="13"/>
  <c r="F117" i="13"/>
  <c r="D117" i="13"/>
  <c r="B117" i="13"/>
  <c r="C117" i="13"/>
  <c r="A118" i="13" a="1"/>
  <c r="A118" i="13" s="1"/>
  <c r="D112" i="14"/>
  <c r="C112" i="14"/>
  <c r="B112" i="14"/>
  <c r="A113" i="14" a="1"/>
  <c r="A113" i="14" s="1"/>
  <c r="F118" i="13" l="1"/>
  <c r="G118" i="13"/>
  <c r="H118" i="13"/>
  <c r="E118" i="13"/>
  <c r="G113" i="14"/>
  <c r="E113" i="14"/>
  <c r="F113" i="14"/>
  <c r="H113" i="14"/>
  <c r="C113" i="14"/>
  <c r="B113" i="14"/>
  <c r="D113" i="14"/>
  <c r="A114" i="14" a="1"/>
  <c r="A114" i="14" s="1"/>
  <c r="D118" i="13"/>
  <c r="C118" i="13"/>
  <c r="B118" i="13"/>
  <c r="A119" i="13" a="1"/>
  <c r="A119" i="13" s="1"/>
  <c r="H114" i="14" l="1"/>
  <c r="F114" i="14"/>
  <c r="G114" i="14"/>
  <c r="E114" i="14"/>
  <c r="G119" i="13"/>
  <c r="H119" i="13"/>
  <c r="F119" i="13"/>
  <c r="E119" i="13"/>
  <c r="C119" i="13"/>
  <c r="B119" i="13"/>
  <c r="D119" i="13"/>
  <c r="A120" i="13" a="1"/>
  <c r="A120" i="13" s="1"/>
  <c r="B114" i="14"/>
  <c r="C114" i="14"/>
  <c r="D114" i="14"/>
  <c r="A115" i="14" a="1"/>
  <c r="A115" i="14" s="1"/>
  <c r="E120" i="13" l="1"/>
  <c r="F120" i="13"/>
  <c r="G120" i="13"/>
  <c r="H120" i="13"/>
  <c r="H115" i="14"/>
  <c r="F115" i="14"/>
  <c r="G115" i="14"/>
  <c r="E115" i="14"/>
  <c r="D115" i="14"/>
  <c r="B115" i="14"/>
  <c r="C115" i="14"/>
  <c r="A116" i="14" a="1"/>
  <c r="A116" i="14" s="1"/>
  <c r="B120" i="13"/>
  <c r="C120" i="13"/>
  <c r="D120" i="13"/>
  <c r="A121" i="13" a="1"/>
  <c r="A121" i="13" s="1"/>
  <c r="H116" i="14" l="1"/>
  <c r="G116" i="14"/>
  <c r="E116" i="14"/>
  <c r="F116" i="14"/>
  <c r="G121" i="13"/>
  <c r="H121" i="13"/>
  <c r="F121" i="13"/>
  <c r="E121" i="13"/>
  <c r="D121" i="13"/>
  <c r="B121" i="13"/>
  <c r="C121" i="13"/>
  <c r="A122" i="13" a="1"/>
  <c r="A122" i="13" s="1"/>
  <c r="D116" i="14"/>
  <c r="C116" i="14"/>
  <c r="B116" i="14"/>
  <c r="A117" i="14" a="1"/>
  <c r="A117" i="14" s="1"/>
  <c r="E122" i="13" l="1"/>
  <c r="F122" i="13"/>
  <c r="G122" i="13"/>
  <c r="H122" i="13"/>
  <c r="G117" i="14"/>
  <c r="E117" i="14"/>
  <c r="H117" i="14"/>
  <c r="F117" i="14"/>
  <c r="D122" i="13"/>
  <c r="C122" i="13"/>
  <c r="B122" i="13"/>
  <c r="A123" i="13" a="1"/>
  <c r="A123" i="13" s="1"/>
  <c r="C117" i="14"/>
  <c r="B117" i="14"/>
  <c r="D117" i="14"/>
  <c r="A118" i="14" a="1"/>
  <c r="A118" i="14" s="1"/>
  <c r="F123" i="13" l="1"/>
  <c r="G123" i="13"/>
  <c r="H123" i="13"/>
  <c r="E123" i="13"/>
  <c r="H118" i="14"/>
  <c r="F118" i="14"/>
  <c r="G118" i="14"/>
  <c r="E118" i="14"/>
  <c r="B118" i="14"/>
  <c r="C118" i="14"/>
  <c r="D118" i="14"/>
  <c r="A119" i="14" a="1"/>
  <c r="A119" i="14" s="1"/>
  <c r="C123" i="13"/>
  <c r="B123" i="13"/>
  <c r="D123" i="13"/>
  <c r="A124" i="13" a="1"/>
  <c r="A124" i="13" s="1"/>
  <c r="G119" i="14" l="1"/>
  <c r="H119" i="14"/>
  <c r="F119" i="14"/>
  <c r="E119" i="14"/>
  <c r="E124" i="13"/>
  <c r="F124" i="13"/>
  <c r="G124" i="13"/>
  <c r="H124" i="13"/>
  <c r="B124" i="13"/>
  <c r="C124" i="13"/>
  <c r="D124" i="13"/>
  <c r="A125" i="13" a="1"/>
  <c r="A125" i="13" s="1"/>
  <c r="D119" i="14"/>
  <c r="B119" i="14"/>
  <c r="C119" i="14"/>
  <c r="A120" i="14" a="1"/>
  <c r="A120" i="14" s="1"/>
  <c r="E125" i="13" l="1"/>
  <c r="F125" i="13"/>
  <c r="G125" i="13"/>
  <c r="H125" i="13"/>
  <c r="E120" i="14"/>
  <c r="H120" i="14"/>
  <c r="F120" i="14"/>
  <c r="G120" i="14"/>
  <c r="D120" i="14"/>
  <c r="C120" i="14"/>
  <c r="B120" i="14"/>
  <c r="A121" i="14" a="1"/>
  <c r="A121" i="14" s="1"/>
  <c r="D125" i="13"/>
  <c r="B125" i="13"/>
  <c r="C125" i="13"/>
  <c r="A126" i="13" a="1"/>
  <c r="A126" i="13" s="1"/>
  <c r="G121" i="14" l="1"/>
  <c r="E121" i="14"/>
  <c r="H121" i="14"/>
  <c r="F121" i="14"/>
  <c r="E126" i="13"/>
  <c r="G126" i="13"/>
  <c r="H126" i="13"/>
  <c r="F126" i="13"/>
  <c r="D126" i="13"/>
  <c r="C126" i="13"/>
  <c r="B126" i="13"/>
  <c r="A127" i="13" a="1"/>
  <c r="A127" i="13" s="1"/>
  <c r="C121" i="14"/>
  <c r="B121" i="14"/>
  <c r="D121" i="14"/>
  <c r="A122" i="14" a="1"/>
  <c r="A122" i="14" s="1"/>
  <c r="E127" i="13" l="1"/>
  <c r="G127" i="13"/>
  <c r="H127" i="13"/>
  <c r="F127" i="13"/>
  <c r="H122" i="14"/>
  <c r="F122" i="14"/>
  <c r="G122" i="14"/>
  <c r="E122" i="14"/>
  <c r="C127" i="13"/>
  <c r="B127" i="13"/>
  <c r="D127" i="13"/>
  <c r="A128" i="13" a="1"/>
  <c r="A128" i="13" s="1"/>
  <c r="B122" i="14"/>
  <c r="C122" i="14"/>
  <c r="D122" i="14"/>
  <c r="A123" i="14" a="1"/>
  <c r="A123" i="14" s="1"/>
  <c r="H128" i="13" l="1"/>
  <c r="F128" i="13"/>
  <c r="G128" i="13"/>
  <c r="E128" i="13"/>
  <c r="G123" i="14"/>
  <c r="H123" i="14"/>
  <c r="F123" i="14"/>
  <c r="E123" i="14"/>
  <c r="D123" i="14"/>
  <c r="B123" i="14"/>
  <c r="C123" i="14"/>
  <c r="B128" i="13"/>
  <c r="C128" i="13"/>
  <c r="D128" i="13"/>
  <c r="A129" i="13" a="1"/>
  <c r="A129" i="13" s="1"/>
  <c r="H129" i="13" l="1"/>
  <c r="G129" i="13"/>
  <c r="F129" i="13"/>
  <c r="E129" i="13"/>
  <c r="D129" i="13"/>
  <c r="B129" i="13"/>
  <c r="C129" i="13"/>
  <c r="A130" i="13" a="1"/>
  <c r="A130" i="13" s="1"/>
  <c r="G130" i="13" l="1"/>
  <c r="H130" i="13"/>
  <c r="E130" i="13"/>
  <c r="F130" i="13"/>
  <c r="D130" i="13"/>
  <c r="C130" i="13"/>
  <c r="B130" i="13"/>
  <c r="A131" i="13" a="1"/>
  <c r="A131" i="13" s="1"/>
  <c r="G131" i="13" l="1"/>
  <c r="H131" i="13"/>
  <c r="F131" i="13"/>
  <c r="E131" i="13"/>
  <c r="C131" i="13"/>
  <c r="B131" i="13"/>
  <c r="D131" i="13"/>
  <c r="A132" i="13" a="1"/>
  <c r="A132" i="13" s="1"/>
  <c r="F132" i="13" l="1"/>
  <c r="G132" i="13"/>
  <c r="H132" i="13"/>
  <c r="E132" i="13"/>
  <c r="B132" i="13"/>
  <c r="C132" i="13"/>
  <c r="D132" i="13"/>
  <c r="A133" i="13" a="1"/>
  <c r="A133" i="13" s="1"/>
  <c r="G133" i="13" l="1"/>
  <c r="H133" i="13"/>
  <c r="F133" i="13"/>
  <c r="E133" i="13"/>
  <c r="D133" i="13"/>
  <c r="B133" i="13"/>
  <c r="C133" i="13"/>
  <c r="A134" i="13" a="1"/>
  <c r="A134" i="13" s="1"/>
  <c r="E134" i="13" l="1"/>
  <c r="F134" i="13"/>
  <c r="G134" i="13"/>
  <c r="H134" i="13"/>
  <c r="D134" i="13"/>
  <c r="C134" i="13"/>
  <c r="B134" i="13"/>
  <c r="A135" i="13" a="1"/>
  <c r="A135" i="13" s="1"/>
  <c r="G135" i="13" l="1"/>
  <c r="H135" i="13"/>
  <c r="F135" i="13"/>
  <c r="E135" i="13"/>
  <c r="C135" i="13"/>
  <c r="B135" i="13"/>
  <c r="D135" i="13"/>
  <c r="A136" i="13" a="1"/>
  <c r="A136" i="13" s="1"/>
  <c r="E136" i="13" l="1"/>
  <c r="F136" i="13"/>
  <c r="G136" i="13"/>
  <c r="H136" i="13"/>
  <c r="B136" i="13"/>
  <c r="C136" i="13"/>
  <c r="D136" i="13"/>
  <c r="A137" i="13" a="1"/>
  <c r="A137" i="13" s="1"/>
  <c r="F137" i="13" l="1"/>
  <c r="G137" i="13"/>
  <c r="H137" i="13"/>
  <c r="E137" i="13"/>
  <c r="D137" i="13"/>
  <c r="B137" i="13"/>
  <c r="C137" i="13"/>
  <c r="A138" i="13" a="1"/>
  <c r="A138" i="13" s="1"/>
  <c r="E138" i="13" l="1"/>
  <c r="G138" i="13"/>
  <c r="F138" i="13"/>
  <c r="H138" i="13"/>
  <c r="D138" i="13"/>
  <c r="C138" i="13"/>
  <c r="B138" i="13"/>
  <c r="A139" i="13" a="1"/>
  <c r="A139" i="13" s="1"/>
  <c r="E139" i="13" l="1"/>
  <c r="F139" i="13"/>
  <c r="H139" i="13"/>
  <c r="G139" i="13"/>
  <c r="C139" i="13"/>
  <c r="B139" i="13"/>
  <c r="D139" i="13"/>
  <c r="A140" i="13" a="1"/>
  <c r="A140" i="13" s="1"/>
  <c r="E140" i="13" l="1"/>
  <c r="F140" i="13"/>
  <c r="G140" i="13"/>
  <c r="H140" i="13"/>
  <c r="B140" i="13"/>
  <c r="C140" i="13"/>
  <c r="D140" i="13"/>
  <c r="A141" i="13" a="1"/>
  <c r="A141" i="13" s="1"/>
  <c r="E141" i="13" l="1"/>
  <c r="G141" i="13"/>
  <c r="F141" i="13"/>
  <c r="H141" i="13"/>
  <c r="D141" i="13"/>
  <c r="B141" i="13"/>
  <c r="C141" i="13"/>
  <c r="A142" i="13" a="1"/>
  <c r="A142" i="13" s="1"/>
  <c r="H142" i="13" l="1"/>
  <c r="F142" i="13"/>
  <c r="G142" i="13"/>
  <c r="E142" i="13"/>
  <c r="D142" i="13"/>
  <c r="C142" i="13"/>
  <c r="B142" i="13"/>
  <c r="A143" i="13" a="1"/>
  <c r="A143" i="13" s="1"/>
  <c r="H143" i="13" l="1"/>
  <c r="E143" i="13"/>
  <c r="G143" i="13"/>
  <c r="F143" i="13"/>
  <c r="C143" i="13"/>
  <c r="B143" i="13"/>
  <c r="D143" i="13"/>
  <c r="A144" i="13" a="1"/>
  <c r="A144" i="13" s="1"/>
  <c r="G144" i="13" l="1"/>
  <c r="H144" i="13"/>
  <c r="E144" i="13"/>
  <c r="F144" i="13"/>
  <c r="B144" i="13"/>
  <c r="C144" i="13"/>
  <c r="D144" i="13"/>
  <c r="A145" i="13" a="1"/>
  <c r="A145" i="13" s="1"/>
  <c r="G145" i="13" l="1"/>
  <c r="H145" i="13"/>
  <c r="F145" i="13"/>
  <c r="E145" i="13"/>
  <c r="D145" i="13"/>
  <c r="B145" i="13"/>
  <c r="C145" i="13"/>
  <c r="A146" i="13" a="1"/>
  <c r="A146" i="13" s="1"/>
  <c r="F146" i="13" l="1"/>
  <c r="G146" i="13"/>
  <c r="H146" i="13"/>
  <c r="E146" i="13"/>
  <c r="D146" i="13"/>
  <c r="C146" i="13"/>
  <c r="B146" i="13"/>
  <c r="A147" i="13" a="1"/>
  <c r="A147" i="13" s="1"/>
  <c r="G147" i="13" l="1"/>
  <c r="H147" i="13"/>
  <c r="F147" i="13"/>
  <c r="E147" i="13"/>
  <c r="C147" i="13"/>
  <c r="B147" i="13"/>
  <c r="D147" i="13"/>
  <c r="A148" i="13" a="1"/>
  <c r="A148" i="13" s="1"/>
  <c r="E148" i="13" l="1"/>
  <c r="F148" i="13"/>
  <c r="G148" i="13"/>
  <c r="H148" i="13"/>
  <c r="B148" i="13"/>
  <c r="C148" i="13"/>
  <c r="D148" i="13"/>
  <c r="A149" i="13" a="1"/>
  <c r="A149" i="13" s="1"/>
  <c r="G149" i="13" l="1"/>
  <c r="H149" i="13"/>
  <c r="F149" i="13"/>
  <c r="E149" i="13"/>
  <c r="D149" i="13"/>
  <c r="B149" i="13"/>
  <c r="C149" i="13"/>
  <c r="A150" i="13" a="1"/>
  <c r="A150" i="13" s="1"/>
  <c r="E150" i="13" l="1"/>
  <c r="F150" i="13"/>
  <c r="G150" i="13"/>
  <c r="H150" i="13"/>
  <c r="D150" i="13"/>
  <c r="C150" i="13"/>
  <c r="B150" i="13"/>
  <c r="A151" i="13" a="1"/>
  <c r="A151" i="13" s="1"/>
  <c r="F151" i="13" l="1"/>
  <c r="G151" i="13"/>
  <c r="H151" i="13"/>
  <c r="E151" i="13"/>
  <c r="C151" i="13"/>
  <c r="B151" i="13"/>
  <c r="D151" i="13"/>
  <c r="A152" i="13" a="1"/>
  <c r="A152" i="13" s="1"/>
  <c r="E152" i="13" l="1"/>
  <c r="F152" i="13"/>
  <c r="G152" i="13"/>
  <c r="H152" i="13"/>
  <c r="B152" i="13"/>
  <c r="C152" i="13"/>
  <c r="D152" i="13"/>
  <c r="A153" i="13" a="1"/>
  <c r="A153" i="13" s="1"/>
  <c r="E153" i="13" l="1"/>
  <c r="F153" i="13"/>
  <c r="H153" i="13"/>
  <c r="G153" i="13"/>
  <c r="D153" i="13"/>
  <c r="B153" i="13"/>
  <c r="C153" i="13"/>
  <c r="A154" i="13" a="1"/>
  <c r="A154" i="13" s="1"/>
  <c r="E154" i="13" l="1"/>
  <c r="F154" i="13"/>
  <c r="G154" i="13"/>
  <c r="H154" i="13"/>
  <c r="D154" i="13"/>
  <c r="C154" i="13"/>
  <c r="B154" i="13"/>
  <c r="A155" i="13" a="1"/>
  <c r="A155" i="13" s="1"/>
  <c r="E155" i="13" l="1"/>
  <c r="F155" i="13"/>
  <c r="H155" i="13"/>
  <c r="G155" i="13"/>
  <c r="C155" i="13"/>
  <c r="B155" i="13"/>
  <c r="D155" i="13"/>
  <c r="A156" i="13" a="1"/>
  <c r="A156" i="13" s="1"/>
  <c r="H156" i="13" l="1"/>
  <c r="F156" i="13"/>
  <c r="E156" i="13"/>
  <c r="G156" i="13"/>
  <c r="B156" i="13"/>
  <c r="C156" i="13"/>
  <c r="D156" i="13"/>
  <c r="A157" i="13" a="1"/>
  <c r="A157" i="13" s="1"/>
  <c r="H157" i="13" l="1"/>
  <c r="G157" i="13"/>
  <c r="F157" i="13"/>
  <c r="E157" i="13"/>
  <c r="D157" i="13"/>
  <c r="B157" i="13"/>
  <c r="C157" i="13"/>
  <c r="A158" i="13" a="1"/>
  <c r="A158" i="13" s="1"/>
  <c r="G158" i="13" l="1"/>
  <c r="H158" i="13"/>
  <c r="E158" i="13"/>
  <c r="F158" i="13"/>
  <c r="D158" i="13"/>
  <c r="C158" i="13"/>
  <c r="B158" i="13"/>
  <c r="A159" i="13" a="1"/>
  <c r="A159" i="13" s="1"/>
  <c r="G159" i="13" l="1"/>
  <c r="H159" i="13"/>
  <c r="F159" i="13"/>
  <c r="E159" i="13"/>
  <c r="C159" i="13"/>
  <c r="B159" i="13"/>
  <c r="D159" i="13"/>
  <c r="A160" i="13" a="1"/>
  <c r="A160" i="13" s="1"/>
  <c r="F160" i="13" l="1"/>
  <c r="G160" i="13"/>
  <c r="H160" i="13"/>
  <c r="E160" i="13"/>
  <c r="B160" i="13"/>
  <c r="D160" i="13"/>
  <c r="C160" i="13"/>
  <c r="A161" i="13" a="1"/>
  <c r="A161" i="13" s="1"/>
  <c r="H161" i="13" l="1"/>
  <c r="G161" i="13"/>
  <c r="F161" i="13"/>
  <c r="E161" i="13"/>
  <c r="D161" i="13"/>
  <c r="B161" i="13"/>
  <c r="C161" i="13"/>
  <c r="A162" i="13" a="1"/>
  <c r="A162" i="13" s="1"/>
  <c r="E162" i="13" l="1"/>
  <c r="F162" i="13"/>
  <c r="G162" i="13"/>
  <c r="H162" i="13"/>
  <c r="D162" i="13"/>
  <c r="B162" i="13"/>
  <c r="C162" i="13"/>
  <c r="A163" i="13" a="1"/>
  <c r="A163" i="13" s="1"/>
  <c r="G163" i="13" l="1"/>
  <c r="H163" i="13"/>
  <c r="F163" i="13"/>
  <c r="E163" i="13"/>
  <c r="C163" i="13"/>
  <c r="D163" i="13"/>
  <c r="B163" i="13"/>
  <c r="A164" i="13" a="1"/>
  <c r="A164" i="13" s="1"/>
  <c r="E164" i="13" l="1"/>
  <c r="F164" i="13"/>
  <c r="G164" i="13"/>
  <c r="H164" i="13"/>
  <c r="B164" i="13"/>
  <c r="D164" i="13"/>
  <c r="C164" i="13"/>
  <c r="A165" i="13" a="1"/>
  <c r="A165" i="13" s="1"/>
  <c r="F165" i="13" l="1"/>
  <c r="G165" i="13"/>
  <c r="H165" i="13"/>
  <c r="E165" i="13"/>
  <c r="B165" i="13"/>
  <c r="C165" i="13"/>
  <c r="D165" i="13"/>
  <c r="A166" i="13" a="1"/>
  <c r="A166" i="13" s="1"/>
  <c r="E166" i="13" l="1"/>
  <c r="F166" i="13"/>
  <c r="G166" i="13"/>
  <c r="H166" i="13"/>
  <c r="D166" i="13"/>
  <c r="C166" i="13"/>
  <c r="B166" i="13"/>
  <c r="A167" i="13" a="1"/>
  <c r="A167" i="13" s="1"/>
  <c r="E167" i="13" l="1"/>
  <c r="F167" i="13"/>
  <c r="G167" i="13"/>
  <c r="H167" i="13"/>
  <c r="C167" i="13"/>
  <c r="D167" i="13"/>
  <c r="B167" i="13"/>
  <c r="A168" i="13" a="1"/>
  <c r="A168" i="13" s="1"/>
  <c r="E168" i="13" l="1"/>
  <c r="G168" i="13"/>
  <c r="H168" i="13"/>
  <c r="F168" i="13"/>
  <c r="B168" i="13"/>
  <c r="C168" i="13"/>
  <c r="D168" i="13"/>
  <c r="A169" i="13" a="1"/>
  <c r="A169" i="13" s="1"/>
  <c r="E169" i="13" l="1"/>
  <c r="G169" i="13"/>
  <c r="H169" i="13"/>
  <c r="F169" i="13"/>
  <c r="D169" i="13"/>
  <c r="C169" i="13"/>
  <c r="B169" i="13"/>
  <c r="A170" i="13" a="1"/>
  <c r="A170" i="13" s="1"/>
  <c r="H170" i="13" l="1"/>
  <c r="F170" i="13"/>
  <c r="G170" i="13"/>
  <c r="E170" i="13"/>
  <c r="C170" i="13"/>
  <c r="B170" i="13"/>
  <c r="D170" i="13"/>
  <c r="A171" i="13" a="1"/>
  <c r="A171" i="13" s="1"/>
  <c r="H171" i="13" l="1"/>
  <c r="E171" i="13"/>
  <c r="G171" i="13"/>
  <c r="F171" i="13"/>
  <c r="B171" i="13"/>
  <c r="C171" i="13"/>
  <c r="D171" i="13"/>
  <c r="A172" i="13" a="1"/>
  <c r="A172" i="13" s="1"/>
  <c r="G172" i="13" l="1"/>
  <c r="H172" i="13"/>
  <c r="E172" i="13"/>
  <c r="F172" i="13"/>
  <c r="D172" i="13"/>
  <c r="B172" i="13"/>
  <c r="C172" i="13"/>
  <c r="A173" i="13" a="1"/>
  <c r="A173" i="13" s="1"/>
  <c r="G173" i="13" l="1"/>
  <c r="H173" i="13"/>
  <c r="E173" i="13"/>
  <c r="F173" i="13"/>
  <c r="D173" i="13"/>
  <c r="C173" i="13"/>
  <c r="B173" i="13"/>
  <c r="A174" i="13" a="1"/>
  <c r="A174" i="13" s="1"/>
  <c r="F174" i="13" l="1"/>
  <c r="G174" i="13"/>
  <c r="H174" i="13"/>
  <c r="E174" i="13"/>
  <c r="C174" i="13"/>
  <c r="B174" i="13"/>
  <c r="D174" i="13"/>
  <c r="A175" i="13" a="1"/>
  <c r="A175" i="13" s="1"/>
  <c r="G175" i="13" l="1"/>
  <c r="H175" i="13"/>
  <c r="F175" i="13"/>
  <c r="E175" i="13"/>
  <c r="B175" i="13"/>
  <c r="C175" i="13"/>
  <c r="D175" i="13"/>
  <c r="A176" i="13" a="1"/>
  <c r="A176" i="13" s="1"/>
  <c r="E176" i="13" l="1"/>
  <c r="F176" i="13"/>
  <c r="G176" i="13"/>
  <c r="H176" i="13"/>
  <c r="D176" i="13"/>
  <c r="B176" i="13"/>
  <c r="C176" i="13"/>
  <c r="A177" i="13" a="1"/>
  <c r="A177" i="13" s="1"/>
  <c r="G177" i="13" l="1"/>
  <c r="H177" i="13"/>
  <c r="F177" i="13"/>
  <c r="E177" i="13"/>
  <c r="D177" i="13"/>
  <c r="C177" i="13"/>
  <c r="B177" i="13"/>
  <c r="A178" i="13" a="1"/>
  <c r="A178" i="13" s="1"/>
  <c r="E178" i="13" l="1"/>
  <c r="F178" i="13"/>
  <c r="G178" i="13"/>
  <c r="H178" i="13"/>
  <c r="C178" i="13"/>
  <c r="B178" i="13"/>
  <c r="D178" i="13"/>
  <c r="A179" i="13" a="1"/>
  <c r="A179" i="13" s="1"/>
  <c r="F179" i="13" l="1"/>
  <c r="G179" i="13"/>
  <c r="H179" i="13"/>
  <c r="E179" i="13"/>
  <c r="B179" i="13"/>
  <c r="C179" i="13"/>
  <c r="D179" i="13"/>
  <c r="A180" i="13" a="1"/>
  <c r="A180" i="13" s="1"/>
  <c r="E180" i="13" l="1"/>
  <c r="G180" i="13"/>
  <c r="F180" i="13"/>
  <c r="H180" i="13"/>
  <c r="D180" i="13"/>
  <c r="B180" i="13"/>
  <c r="C180" i="13"/>
  <c r="A181" i="13" a="1"/>
  <c r="A181" i="13" s="1"/>
  <c r="E181" i="13" l="1"/>
  <c r="F181" i="13"/>
  <c r="G181" i="13"/>
  <c r="H181" i="13"/>
  <c r="D181" i="13"/>
  <c r="C181" i="13"/>
  <c r="B181" i="13"/>
  <c r="A182" i="13" a="1"/>
  <c r="A182" i="13" s="1"/>
  <c r="E182" i="13" l="1"/>
  <c r="F182" i="13"/>
  <c r="G182" i="13"/>
  <c r="H182" i="13"/>
  <c r="C182" i="13"/>
  <c r="B182" i="13"/>
  <c r="D182" i="13"/>
  <c r="A183" i="13" a="1"/>
  <c r="A183" i="13" s="1"/>
  <c r="E183" i="13" l="1"/>
  <c r="H183" i="13"/>
  <c r="F183" i="13"/>
  <c r="G183" i="13"/>
  <c r="B183" i="13"/>
  <c r="C183" i="13"/>
  <c r="D183" i="13"/>
  <c r="A184" i="13" a="1"/>
  <c r="A184" i="13" s="1"/>
  <c r="H184" i="13" l="1"/>
  <c r="F184" i="13"/>
  <c r="G184" i="13"/>
  <c r="E184" i="13"/>
  <c r="D184" i="13"/>
  <c r="B184" i="13"/>
  <c r="C184" i="13"/>
  <c r="A185" i="13" a="1"/>
  <c r="A185" i="13" s="1"/>
  <c r="H185" i="13" l="1"/>
  <c r="F185" i="13"/>
  <c r="G185" i="13"/>
  <c r="E185" i="13"/>
  <c r="D185" i="13"/>
  <c r="C185" i="13"/>
  <c r="B185" i="13"/>
  <c r="A186" i="13" a="1"/>
  <c r="A186" i="13" s="1"/>
  <c r="G186" i="13" l="1"/>
  <c r="H186" i="13"/>
  <c r="E186" i="13"/>
  <c r="F186" i="13"/>
  <c r="C186" i="13"/>
  <c r="B186" i="13"/>
  <c r="D186" i="13"/>
  <c r="A187" i="13" a="1"/>
  <c r="A187" i="13" s="1"/>
  <c r="G187" i="13" l="1"/>
  <c r="H187" i="13"/>
  <c r="F187" i="13"/>
  <c r="E187" i="13"/>
  <c r="B187" i="13"/>
  <c r="C187" i="13"/>
  <c r="D187" i="13"/>
  <c r="A188" i="13" a="1"/>
  <c r="A188" i="13" s="1"/>
  <c r="F188" i="13" l="1"/>
  <c r="G188" i="13"/>
  <c r="H188" i="13"/>
  <c r="E188" i="13"/>
  <c r="D188" i="13"/>
  <c r="B188" i="13"/>
  <c r="C188" i="13"/>
  <c r="A189" i="13" a="1"/>
  <c r="A189" i="13" s="1"/>
  <c r="G189" i="13" l="1"/>
  <c r="H189" i="13"/>
  <c r="E189" i="13"/>
  <c r="F189" i="13"/>
  <c r="D189" i="13"/>
  <c r="C189" i="13"/>
  <c r="B189" i="13"/>
  <c r="A190" i="13" a="1"/>
  <c r="A190" i="13" s="1"/>
  <c r="E190" i="13" l="1"/>
  <c r="F190" i="13"/>
  <c r="G190" i="13"/>
  <c r="H190" i="13"/>
  <c r="C190" i="13"/>
  <c r="B190" i="13"/>
  <c r="D190" i="13"/>
  <c r="A191" i="13" a="1"/>
  <c r="A191" i="13" s="1"/>
  <c r="G191" i="13" l="1"/>
  <c r="H191" i="13"/>
  <c r="F191" i="13"/>
  <c r="E191" i="13"/>
  <c r="B191" i="13"/>
  <c r="C191" i="13"/>
  <c r="D191" i="13"/>
  <c r="A192" i="13" a="1"/>
  <c r="A192" i="13" s="1"/>
  <c r="E192" i="13" l="1"/>
  <c r="F192" i="13"/>
  <c r="G192" i="13"/>
  <c r="H192" i="13"/>
  <c r="D192" i="13"/>
  <c r="B192" i="13"/>
  <c r="C192" i="13"/>
  <c r="A193" i="13" a="1"/>
  <c r="A193" i="13" s="1"/>
  <c r="F193" i="13" l="1"/>
  <c r="G193" i="13"/>
  <c r="H193" i="13"/>
  <c r="E193" i="13"/>
  <c r="D193" i="13"/>
  <c r="C193" i="13"/>
  <c r="B193" i="13"/>
  <c r="A194" i="13" a="1"/>
  <c r="A194" i="13" s="1"/>
  <c r="E194" i="13" l="1"/>
  <c r="F194" i="13"/>
  <c r="G194" i="13"/>
  <c r="H194" i="13"/>
  <c r="C194" i="13"/>
  <c r="B194" i="13"/>
  <c r="D194" i="13"/>
  <c r="A195" i="13" a="1"/>
  <c r="A195" i="13" s="1"/>
  <c r="E195" i="13" l="1"/>
  <c r="F195" i="13"/>
  <c r="H195" i="13"/>
  <c r="G195" i="13"/>
  <c r="B195" i="13"/>
  <c r="C195" i="13"/>
  <c r="D195" i="13"/>
  <c r="A196" i="13" a="1"/>
  <c r="A196" i="13" s="1"/>
  <c r="E196" i="13" l="1"/>
  <c r="F196" i="13"/>
  <c r="G196" i="13"/>
  <c r="H196" i="13"/>
  <c r="D196" i="13"/>
  <c r="B196" i="13"/>
  <c r="C196" i="13"/>
  <c r="A197" i="13" a="1"/>
  <c r="A197" i="13" s="1"/>
  <c r="E197" i="13" l="1"/>
  <c r="H197" i="13"/>
  <c r="G197" i="13"/>
  <c r="F197" i="13"/>
  <c r="D197" i="13"/>
  <c r="C197" i="13"/>
  <c r="B197" i="13"/>
  <c r="A198" i="13" a="1"/>
  <c r="A198" i="13" s="1"/>
  <c r="H198" i="13" l="1"/>
  <c r="F198" i="13"/>
  <c r="G198" i="13"/>
  <c r="E198" i="13"/>
  <c r="C198" i="13"/>
  <c r="B198" i="13"/>
  <c r="D198" i="13"/>
  <c r="A199" i="13" a="1"/>
  <c r="A199" i="13" s="1"/>
  <c r="H199" i="13" l="1"/>
  <c r="F199" i="13"/>
  <c r="E199" i="13"/>
  <c r="G199" i="13"/>
  <c r="B199" i="13"/>
  <c r="C199" i="13"/>
  <c r="D199" i="13"/>
  <c r="A200" i="13" a="1"/>
  <c r="A200" i="13" s="1"/>
  <c r="G200" i="13" l="1"/>
  <c r="H200" i="13"/>
  <c r="E200" i="13"/>
  <c r="F200" i="13"/>
  <c r="D200" i="13"/>
  <c r="B200" i="13"/>
  <c r="C200" i="13"/>
  <c r="A201" i="13" a="1"/>
  <c r="A201" i="13" s="1"/>
  <c r="G201" i="13" l="1"/>
  <c r="H201" i="13"/>
  <c r="E201" i="13"/>
  <c r="F201" i="13"/>
  <c r="D201" i="13"/>
  <c r="C201" i="13"/>
  <c r="B201" i="13"/>
  <c r="A202" i="13" a="1"/>
  <c r="A202" i="13" s="1"/>
  <c r="F202" i="13" l="1"/>
  <c r="G202" i="13"/>
  <c r="H202" i="13"/>
  <c r="E202" i="13"/>
  <c r="C202" i="13"/>
  <c r="B202" i="13"/>
  <c r="D202" i="13"/>
  <c r="A203" i="13" a="1"/>
  <c r="A203" i="13" s="1"/>
  <c r="H203" i="13" l="1"/>
  <c r="E203" i="13"/>
  <c r="G203" i="13"/>
  <c r="F203" i="13"/>
  <c r="B203" i="13"/>
  <c r="C203" i="13"/>
  <c r="D203" i="13"/>
  <c r="A204" i="13" a="1"/>
  <c r="A204" i="13" s="1"/>
  <c r="E204" i="13" l="1"/>
  <c r="F204" i="13"/>
  <c r="G204" i="13"/>
  <c r="H204" i="13"/>
  <c r="D204" i="13"/>
  <c r="B204" i="13"/>
  <c r="C204" i="13"/>
  <c r="A205" i="13" a="1"/>
  <c r="A205" i="13" s="1"/>
  <c r="G205" i="13" l="1"/>
  <c r="H205" i="13"/>
  <c r="E205" i="13"/>
  <c r="F205" i="13"/>
  <c r="D205" i="13"/>
  <c r="C205" i="13"/>
  <c r="B205" i="13"/>
  <c r="A206" i="13" a="1"/>
  <c r="A206" i="13" s="1"/>
  <c r="E206" i="13" l="1"/>
  <c r="F206" i="13"/>
  <c r="G206" i="13"/>
  <c r="H206" i="13"/>
  <c r="C206" i="13"/>
  <c r="B206" i="13"/>
  <c r="D206" i="13"/>
  <c r="A207" i="13" a="1"/>
  <c r="A207" i="13" s="1"/>
  <c r="F207" i="13" l="1"/>
  <c r="G207" i="13"/>
  <c r="H207" i="13"/>
  <c r="E207" i="13"/>
  <c r="B207" i="13"/>
  <c r="C207" i="13"/>
  <c r="D207" i="13"/>
  <c r="A208" i="13" a="1"/>
  <c r="A208" i="13" s="1"/>
  <c r="E208" i="13" l="1"/>
  <c r="F208" i="13"/>
  <c r="G208" i="13"/>
  <c r="H208" i="13"/>
  <c r="D208" i="13"/>
  <c r="B208" i="13"/>
  <c r="C208" i="13"/>
  <c r="A209" i="13" a="1"/>
  <c r="A209" i="13" s="1"/>
  <c r="E209" i="13" l="1"/>
  <c r="F209" i="13"/>
  <c r="H209" i="13"/>
  <c r="G209" i="13"/>
  <c r="C209" i="13"/>
  <c r="D209" i="13"/>
  <c r="B209" i="13"/>
  <c r="A210" i="13" a="1"/>
  <c r="A210" i="13" s="1"/>
  <c r="E210" i="13" l="1"/>
  <c r="F210" i="13"/>
  <c r="G210" i="13"/>
  <c r="H210" i="13"/>
  <c r="B210" i="13"/>
  <c r="D210" i="13"/>
  <c r="C210" i="13"/>
  <c r="A211" i="13" a="1"/>
  <c r="A211" i="13" s="1"/>
  <c r="E211" i="13" l="1"/>
  <c r="F211" i="13"/>
  <c r="G211" i="13"/>
  <c r="H211" i="13"/>
  <c r="B211" i="13"/>
  <c r="C211" i="13"/>
  <c r="D211" i="13"/>
  <c r="A212" i="13" a="1"/>
  <c r="A212" i="13" s="1"/>
  <c r="H212" i="13" l="1"/>
  <c r="F212" i="13"/>
  <c r="G212" i="13"/>
  <c r="E212" i="13"/>
  <c r="D212" i="13"/>
  <c r="C212" i="13"/>
  <c r="B212" i="13"/>
</calcChain>
</file>

<file path=xl/sharedStrings.xml><?xml version="1.0" encoding="utf-8"?>
<sst xmlns="http://schemas.openxmlformats.org/spreadsheetml/2006/main" count="2642" uniqueCount="834">
  <si>
    <t>Company and Licence name, charging year, effective from, status</t>
  </si>
  <si>
    <t>Company and Licence name</t>
  </si>
  <si>
    <t>Year</t>
  </si>
  <si>
    <t>Effective From</t>
  </si>
  <si>
    <t>Status</t>
  </si>
  <si>
    <t>2026/2027</t>
  </si>
  <si>
    <t>1 April 2026</t>
  </si>
  <si>
    <t>List of data tables in this workbook</t>
  </si>
  <si>
    <t>Worksheet</t>
  </si>
  <si>
    <t>Information</t>
  </si>
  <si>
    <t>Annex 1 LV, HV and Unmetered Supplies charges</t>
  </si>
  <si>
    <t>Annex 1 contains the charges to LV and HV Designated Properties and Unmetered Supplies.</t>
  </si>
  <si>
    <t>Annex 2 Designated EHV charges</t>
  </si>
  <si>
    <t>Annex 2 contains the charges to Designated EHV Properties and charges applied to LDNOs with Designated EHV Properties/end-users embedded in networks within the Scottish Hydro Electric Power Distribution plc Licence area.</t>
  </si>
  <si>
    <t>Annex 3 Preserved charges</t>
  </si>
  <si>
    <t xml:space="preserve">Annex 3 contains details of any preserved and additional charges that are valid at this time. </t>
  </si>
  <si>
    <t>Annex 4 LDNO charges</t>
  </si>
  <si>
    <t>Annex 4 contains charges that are levied on the owner of an embedded network within the Scottish Hydro Electric Power Distribution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</si>
  <si>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5 LLFs</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</si>
  <si>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</si>
  <si>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</si>
  <si>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Annex 6 contains the charges for new or amended Designated EHV Properties and charges applied to LDNOs with new or amended Designated EHV Properties/end-users embedded in networks within the Scottish Hydro Electric Power Distribution plc Licence area.</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</si>
  <si>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</si>
  <si>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</si>
  <si>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Nodal prices</t>
  </si>
  <si>
    <r>
      <t>Contains the underlying [</t>
    </r>
    <r>
      <rPr>
        <sz val="11"/>
        <color rgb="FF1F497D"/>
        <rFont val="Arial"/>
        <family val="2"/>
      </rPr>
      <t>nodal/network group</t>
    </r>
    <r>
      <rPr>
        <sz val="11"/>
        <rFont val="Arial"/>
        <family val="2"/>
      </rPr>
      <t xml:space="preserve">] costs used to calculate the current EDCM charges. </t>
    </r>
  </si>
  <si>
    <t>SSC unit rate lookup</t>
  </si>
  <si>
    <t>Contains a mapping of Standard Settlement Configurations to common decodings</t>
  </si>
  <si>
    <t>Residual Charging Bandings</t>
  </si>
  <si>
    <t>Contains the four Residual charging band allocation for Customers</t>
  </si>
  <si>
    <t>TNUoS Mapping</t>
  </si>
  <si>
    <t>Contains a mapping of DUoS Tariffs to TNUoS Site Charging Bands</t>
  </si>
  <si>
    <t>Charge calculator</t>
  </si>
  <si>
    <t>Charge calculator is a tool to help you estimate your distribution charges using current consumption data and forecast consumption data.</t>
  </si>
  <si>
    <t>Notes to users of this spreadsheet</t>
  </si>
  <si>
    <t xml:space="preserve">Please use this spreadsheet with reference to the LC14 use of system charging statement. </t>
  </si>
  <si>
    <t>Notes to DNOs populating this spreadsheet</t>
  </si>
  <si>
    <t xml:space="preserve">DNOs must endeavour to maintain consistency in the structure of this spreadsheet.
Any changes to the structure must be noted in the 'Notes to users of this spreadsheet'
</t>
  </si>
  <si>
    <t>The drop down list on the charge calculator can be expanded by unprotecting the charge calculator sheet and selecting 'data', 'data validation...' and then expanding the 'source' data range. The sheet can then be protected.</t>
  </si>
  <si>
    <t>Back to Overview</t>
  </si>
  <si>
    <t>Time Bands for Half Hourly Metered Properties</t>
  </si>
  <si>
    <t>Time Bands for Half Hourly Unmetered Properties</t>
  </si>
  <si>
    <t>Time periods</t>
  </si>
  <si>
    <t>Red Time Band</t>
  </si>
  <si>
    <t>Amber Time Band</t>
  </si>
  <si>
    <t>Green Time Band</t>
  </si>
  <si>
    <t>Black Time Band</t>
  </si>
  <si>
    <t>Yellow Time Band</t>
  </si>
  <si>
    <t>Monday to Friday 
(Including Bank Holidays)
All Year</t>
  </si>
  <si>
    <t>16:00 - 19:00</t>
  </si>
  <si>
    <t>Monday to Friday 
(Including Bank Holidays)
March to October Inclusive</t>
  </si>
  <si>
    <t>07:00 - 21:00</t>
  </si>
  <si>
    <t>07:00 - 16:00
19:00 - 21:00</t>
  </si>
  <si>
    <t>Monday to Friday 
(Including Bank Holidays)
November to February Inclusive</t>
  </si>
  <si>
    <t>00:00 - 07:00
21:00 - 24:00</t>
  </si>
  <si>
    <t>Monday to Friday 
(Including Bank Holidays)
April to March Inclusive</t>
  </si>
  <si>
    <t>Saturday and Sunday
All Year</t>
  </si>
  <si>
    <t>12:00 - 20:00</t>
  </si>
  <si>
    <t>00:00 - 12:00
20:00 - 24:00</t>
  </si>
  <si>
    <t>Saturday and Sunday
All year</t>
  </si>
  <si>
    <t>Notes</t>
  </si>
  <si>
    <t>All the above times are in UK Clock time</t>
  </si>
  <si>
    <t>Tariff name</t>
  </si>
  <si>
    <t>Open LLFCs</t>
  </si>
  <si>
    <t>PCs</t>
  </si>
  <si>
    <t>Red/black unit charge
p/kWh</t>
  </si>
  <si>
    <t>Amber/yellow unit charge
p/kWh</t>
  </si>
  <si>
    <t>Green unit charge
p/kWh</t>
  </si>
  <si>
    <t>Fixed charge p/MPAN/day</t>
  </si>
  <si>
    <t>Capacity charge p/kVA/day</t>
  </si>
  <si>
    <t>Exceeded capacity charge
p/kVA/day</t>
  </si>
  <si>
    <t>Reactive power charge
p/kVArh</t>
  </si>
  <si>
    <t>Closed LLFCs</t>
  </si>
  <si>
    <t>Domestic Aggregated or CT with Residual</t>
  </si>
  <si>
    <t>350, 586, 587, 588</t>
  </si>
  <si>
    <t>0, 1, 2</t>
  </si>
  <si>
    <t>Domestic Aggregated (Related MPAN)</t>
  </si>
  <si>
    <t>Non-Domestic Aggregated or CT No Residual</t>
  </si>
  <si>
    <t>P05, P06</t>
  </si>
  <si>
    <t>0, 3, 4, 5-8</t>
  </si>
  <si>
    <t>Non-Domestic Aggregated or CT Band 1</t>
  </si>
  <si>
    <t>P07, P08, P09</t>
  </si>
  <si>
    <t>Non-Domestic Aggregated or CT Band 2</t>
  </si>
  <si>
    <t>P10, P11, P12</t>
  </si>
  <si>
    <t>Non-Domestic Aggregated or CT Band 3</t>
  </si>
  <si>
    <t>P13, P14, P15</t>
  </si>
  <si>
    <t>Non-Domestic Aggregated or CT Band 4</t>
  </si>
  <si>
    <t>P16, P17, P18, 98P, 99P</t>
  </si>
  <si>
    <t>Non-Domestic Aggregated (related MPAN)</t>
  </si>
  <si>
    <t>P19, P20, P21</t>
  </si>
  <si>
    <t>LV Site Specific No Residual</t>
  </si>
  <si>
    <t>P22, P23, P24</t>
  </si>
  <si>
    <t>LV Site Specific Band 1</t>
  </si>
  <si>
    <t>P25, P26, P27</t>
  </si>
  <si>
    <t>LV Site Specific Band 2</t>
  </si>
  <si>
    <t>P28, P29, P30</t>
  </si>
  <si>
    <t>LV Site Specific Band 3</t>
  </si>
  <si>
    <t>P31, P32, P33</t>
  </si>
  <si>
    <t>LV Site Specific Band 4</t>
  </si>
  <si>
    <t>P34, P35, P36</t>
  </si>
  <si>
    <t>LV Sub Site Specific No Residual</t>
  </si>
  <si>
    <t>P37, P38</t>
  </si>
  <si>
    <t>LV Sub Site Specific Band 1</t>
  </si>
  <si>
    <t>P39, P40</t>
  </si>
  <si>
    <t>LV Sub Site Specific Band 2</t>
  </si>
  <si>
    <t>P41, P42</t>
  </si>
  <si>
    <t>LV Sub Site Specific Band 3</t>
  </si>
  <si>
    <t>P43, P44</t>
  </si>
  <si>
    <t>LV Sub Site Specific Band 4</t>
  </si>
  <si>
    <t>P45, P46</t>
  </si>
  <si>
    <t>HV Site Specific No Residual</t>
  </si>
  <si>
    <t>P47, P48</t>
  </si>
  <si>
    <t>HV Site Specific Band 1</t>
  </si>
  <si>
    <t>P49, P50</t>
  </si>
  <si>
    <t>HV Site Specific Band 2</t>
  </si>
  <si>
    <t>P51, P52</t>
  </si>
  <si>
    <t>HV Site Specific Band 3</t>
  </si>
  <si>
    <t>P53, P54</t>
  </si>
  <si>
    <t>HV Site Specific Band 4</t>
  </si>
  <si>
    <t>P55, P56</t>
  </si>
  <si>
    <t>Unmetered Supplies</t>
  </si>
  <si>
    <t>P57, P58</t>
  </si>
  <si>
    <t>0, 1 or 8</t>
  </si>
  <si>
    <t>LV Generation Aggregated</t>
  </si>
  <si>
    <t>P59, P60</t>
  </si>
  <si>
    <t>LV Sub Generation Aggregated</t>
  </si>
  <si>
    <t>P61</t>
  </si>
  <si>
    <t>LV Generation Site Specific</t>
  </si>
  <si>
    <t>P62, P64</t>
  </si>
  <si>
    <t>LV Generation Site Specific no RP charge</t>
  </si>
  <si>
    <t>LV Sub Generation Site Specific</t>
  </si>
  <si>
    <t>P66</t>
  </si>
  <si>
    <t>LV Sub Generation Site Specific no RP charge</t>
  </si>
  <si>
    <t>HV Generation Site Specific</t>
  </si>
  <si>
    <t>P68, P70</t>
  </si>
  <si>
    <t>HV Generation Site Specific (Adjusted)</t>
  </si>
  <si>
    <t>P72</t>
  </si>
  <si>
    <t>HV Generation Site Specific no RP charge</t>
  </si>
  <si>
    <t>Copy EDCM table 5001 range starting B101 and paste into G11.  Extend or reduce print area as required.</t>
  </si>
  <si>
    <t>Note: The list of MPANs / MSIDs provided may be incomplete; the DNO reserves the right to apply the listed charges to any other MPANs / MSIDs associated with the site.</t>
  </si>
  <si>
    <t>Time Periods for Designated EHV Properties</t>
  </si>
  <si>
    <t>Super Red Time Band</t>
  </si>
  <si>
    <t>All times are in UK Clock time</t>
  </si>
  <si>
    <t>Import
Unique
Identifier</t>
  </si>
  <si>
    <t>LLFC</t>
  </si>
  <si>
    <t>Import MPANs/MSIDs</t>
  </si>
  <si>
    <t>Export
Unique
Identifier</t>
  </si>
  <si>
    <t>Export MPANs/MSIDs</t>
  </si>
  <si>
    <t>Name</t>
  </si>
  <si>
    <t>Residual Charging Bands</t>
  </si>
  <si>
    <t>Import
Super Red
unit charge
(p/kWh)</t>
  </si>
  <si>
    <t>Import
fixed charge
(p/day)</t>
  </si>
  <si>
    <t>Import
capacity charge
(p/kVA/day)</t>
  </si>
  <si>
    <t>Import
exceeded capacity charge
(p/kVA/day)</t>
  </si>
  <si>
    <t>Export
Super Red
unit charge
(p/kWh)</t>
  </si>
  <si>
    <t>Export
fixed charge
(p/day)</t>
  </si>
  <si>
    <t>Export
capacity charge
(p/kVA/day)</t>
  </si>
  <si>
    <t>Export
exceeded capacity charge
(p/kVA/day)</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</si>
  <si>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</si>
  <si>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Import
Unique Identifier</t>
  </si>
  <si>
    <t>Export
Unique Identifier</t>
  </si>
  <si>
    <t>NHH preserved charges/additional LLFCs</t>
  </si>
  <si>
    <t>Unit charge 1
(NHH)
p/kWh</t>
  </si>
  <si>
    <t>Unit charge 2
(NHH)
p/kWh</t>
  </si>
  <si>
    <t>Notes:</t>
  </si>
  <si>
    <t>HH preserved charges/additional LLFCs</t>
  </si>
  <si>
    <t>Red/black charge (HH)
p/kWh</t>
  </si>
  <si>
    <t>Amber/yellow charge (HH)
p/kWh</t>
  </si>
  <si>
    <t>Green charge (HH)
p/kWh</t>
  </si>
  <si>
    <t>Copy from CDCM table 3701 "Tariffs!A42:I84" and paste values into A14</t>
  </si>
  <si>
    <t>Copy from EDCM table 6005 "LDNORev!B549:G683" and paste values into D57</t>
  </si>
  <si>
    <t>Monday to Friday 
(Including Bank Holidays)
March to October</t>
  </si>
  <si>
    <t xml:space="preserve">Monday to Friday 
(Including Bank Holidays)
November to February </t>
  </si>
  <si>
    <t>Monday to Friday 
(Including Bank Holidays)
April to March</t>
  </si>
  <si>
    <t>Saturday and Sunday 
All Year</t>
  </si>
  <si>
    <t>Unique billing identifier</t>
  </si>
  <si>
    <t>Unit charge 1 (NHH)
or red/black charge (HH)
p/kWh</t>
  </si>
  <si>
    <t>Unit charge 2 (NHH)
or amber/yellow charge (HH)
p/kWh</t>
  </si>
  <si>
    <t>Green charge(HH)
p/kWh</t>
  </si>
  <si>
    <t>LDNO LV: Domestic Aggregated or CT with Residual</t>
  </si>
  <si>
    <t>LDNO LV: Domestic Aggregated (related MPAN)</t>
  </si>
  <si>
    <t>LDNO LV: Non-Domestic Aggregated or CT No Residual</t>
  </si>
  <si>
    <t>P05</t>
  </si>
  <si>
    <t>LDNO LV: Non-Domestic Aggregated or CT Band 1</t>
  </si>
  <si>
    <t>P07</t>
  </si>
  <si>
    <t>LDNO LV: Non-Domestic Aggregated or CT Band 2</t>
  </si>
  <si>
    <t>P10</t>
  </si>
  <si>
    <t>LDNO LV: Non-Domestic Aggregated or CT Band 3</t>
  </si>
  <si>
    <t>P13</t>
  </si>
  <si>
    <t>LDNO LV: Non-Domestic Aggregated or CT Band 4</t>
  </si>
  <si>
    <t>P16, 98P, 99P</t>
  </si>
  <si>
    <t>LDNO LV: Non-Domestic Aggregated (related MPAN)</t>
  </si>
  <si>
    <t>P19</t>
  </si>
  <si>
    <t>LDNO LV: LV Site Specific No Residual</t>
  </si>
  <si>
    <t>P22</t>
  </si>
  <si>
    <t>LDNO LV: LV Site Specific Band 1</t>
  </si>
  <si>
    <t>P25</t>
  </si>
  <si>
    <t>LDNO LV: LV Site Specific Band 2</t>
  </si>
  <si>
    <t>P28</t>
  </si>
  <si>
    <t>LDNO LV: LV Site Specific Band 3</t>
  </si>
  <si>
    <t>P31</t>
  </si>
  <si>
    <t>LDNO LV: LV Site Specific Band 4</t>
  </si>
  <si>
    <t>P34</t>
  </si>
  <si>
    <t>LDNO LV: Unmetered Supplies</t>
  </si>
  <si>
    <t>P57</t>
  </si>
  <si>
    <t>LDNO LV: LV Generation Aggregated</t>
  </si>
  <si>
    <t>P59</t>
  </si>
  <si>
    <t>LDNO LV: LV Generation Site Specific</t>
  </si>
  <si>
    <t>P62</t>
  </si>
  <si>
    <t>LDNO HV: Domestic Aggregated or CT with Residual</t>
  </si>
  <si>
    <t>LDNO HV: Domestic Aggregated (Related MPAN)</t>
  </si>
  <si>
    <t>LDNO HV: Non-Domestic Aggregated or CT No Residual</t>
  </si>
  <si>
    <t>P06</t>
  </si>
  <si>
    <t>LDNO HV: Non-Domestic Aggregated or CT Band 1</t>
  </si>
  <si>
    <t>P08</t>
  </si>
  <si>
    <t>LDNO HV: Non-Domestic Aggregated or CT Band 2</t>
  </si>
  <si>
    <t>P11</t>
  </si>
  <si>
    <t>LDNO HV: Non-Domestic Aggregated or CT Band 3</t>
  </si>
  <si>
    <t>P14</t>
  </si>
  <si>
    <t>LDNO HV: Non-Domestic Aggregated or CT Band 4</t>
  </si>
  <si>
    <t>P17</t>
  </si>
  <si>
    <t>LDNO HV: Non-Domestic Aggregated (related MPAN)</t>
  </si>
  <si>
    <t>P20</t>
  </si>
  <si>
    <t>LDNO HV: LV Site Specific No Residual</t>
  </si>
  <si>
    <t>P23</t>
  </si>
  <si>
    <t>LDNO HV: LV Site Specific Band 1</t>
  </si>
  <si>
    <t>P26</t>
  </si>
  <si>
    <t>LDNO HV: LV Site Specific Band 2</t>
  </si>
  <si>
    <t>P29</t>
  </si>
  <si>
    <t>LDNO HV: LV Site Specific Band 3</t>
  </si>
  <si>
    <t>P32</t>
  </si>
  <si>
    <t>LDNO HV: LV Site Specific Band 4</t>
  </si>
  <si>
    <t>P35</t>
  </si>
  <si>
    <t>LDNO HV: LV Sub Site Specific No Residual</t>
  </si>
  <si>
    <t>P37</t>
  </si>
  <si>
    <t>LDNO HV: LV Sub Site Specific Band 1</t>
  </si>
  <si>
    <t>P39</t>
  </si>
  <si>
    <t>LDNO HV: LV Sub Site Specific Band 2</t>
  </si>
  <si>
    <t>P41</t>
  </si>
  <si>
    <t>LDNO HV: LV Sub Site Specific Band 3</t>
  </si>
  <si>
    <t>P43</t>
  </si>
  <si>
    <t>LDNO HV: LV Sub Site Specific Band 4</t>
  </si>
  <si>
    <t>P45</t>
  </si>
  <si>
    <t>LDNO HV: HV Site Specific No Residual</t>
  </si>
  <si>
    <t>P47</t>
  </si>
  <si>
    <t>LDNO HV: HV Site Specific Band 1</t>
  </si>
  <si>
    <t>P49</t>
  </si>
  <si>
    <t>LDNO HV: HV Site Specific Band 2</t>
  </si>
  <si>
    <t>P51</t>
  </si>
  <si>
    <t>LDNO HV: HV Site Specific Band 3</t>
  </si>
  <si>
    <t>P53</t>
  </si>
  <si>
    <t>LDNO HV: HV Site Specific Band 4</t>
  </si>
  <si>
    <t>P55</t>
  </si>
  <si>
    <t>LDNO HV: Unmetered Supplies</t>
  </si>
  <si>
    <t>P58</t>
  </si>
  <si>
    <t>LDNO HV: LV Generation Aggregated</t>
  </si>
  <si>
    <t>P60</t>
  </si>
  <si>
    <t>LDNO HV: LV Sub Generation Aggregated</t>
  </si>
  <si>
    <t>LDNO HV: LV Generation Site Specific</t>
  </si>
  <si>
    <t>P64</t>
  </si>
  <si>
    <t>LDNO HV: LV Sub Generation Site Specific</t>
  </si>
  <si>
    <t>LDNO HV: HV Generation Site Specific</t>
  </si>
  <si>
    <t>P68</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</si>
  <si>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</si>
  <si>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</si>
  <si>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</si>
  <si>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</si>
  <si>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</si>
  <si>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</si>
  <si>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</si>
  <si>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HVplus: Non-Domestic Aggregated (related MPAN)</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</si>
  <si>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</si>
  <si>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</si>
  <si>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</si>
  <si>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</si>
  <si>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</si>
  <si>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</si>
  <si>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</si>
  <si>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</si>
  <si>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</si>
  <si>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</si>
  <si>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</si>
  <si>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</si>
  <si>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</si>
  <si>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</si>
  <si>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</si>
  <si>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</si>
  <si>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</si>
  <si>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</si>
  <si>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</si>
  <si>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</si>
  <si>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</si>
  <si>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Domestic Aggregated or CT with Residual</t>
  </si>
  <si>
    <t>LDNO EHV: Domestic Aggregated (related MPAN)</t>
  </si>
  <si>
    <t>LDNO EHV: Non-Domestic Aggregated or CT No Residual</t>
  </si>
  <si>
    <t>LDNO EHV: Non-Domestic Aggregated or CT Band 1</t>
  </si>
  <si>
    <t>P09</t>
  </si>
  <si>
    <t>LDNO EHV: Non-Domestic Aggregated or CT Band 2</t>
  </si>
  <si>
    <t>P12</t>
  </si>
  <si>
    <t>LDNO EHV: Non-Domestic Aggregated or CT Band 3</t>
  </si>
  <si>
    <t>P15</t>
  </si>
  <si>
    <t>LDNO EHV: Non-Domestic Aggregated or CT Band 4</t>
  </si>
  <si>
    <t>P18</t>
  </si>
  <si>
    <t>LDNO EHV: Non-Domestic Aggregated (related MPAN)</t>
  </si>
  <si>
    <t>P21</t>
  </si>
  <si>
    <t>LDNO EHV: LV Site Specific No Residual</t>
  </si>
  <si>
    <t>P24</t>
  </si>
  <si>
    <t>LDNO EHV: LV Site Specific Band 1</t>
  </si>
  <si>
    <t>P27</t>
  </si>
  <si>
    <t>LDNO EHV: LV Site Specific Band 2</t>
  </si>
  <si>
    <t>P30</t>
  </si>
  <si>
    <t>LDNO EHV: LV Site Specific Band 3</t>
  </si>
  <si>
    <t>P33</t>
  </si>
  <si>
    <t>LDNO EHV: LV Site Specific Band 4</t>
  </si>
  <si>
    <t>P36</t>
  </si>
  <si>
    <t>LDNO EHV: LV Sub Site Specific No Residual</t>
  </si>
  <si>
    <t>P38</t>
  </si>
  <si>
    <t>LDNO EHV: LV Sub Site Specific Band 1</t>
  </si>
  <si>
    <t>P40</t>
  </si>
  <si>
    <t>LDNO EHV: LV Sub Site Specific Band 2</t>
  </si>
  <si>
    <t>P42</t>
  </si>
  <si>
    <t>LDNO EHV: LV Sub Site Specific Band 3</t>
  </si>
  <si>
    <t>P44</t>
  </si>
  <si>
    <t>LDNO EHV: LV Sub Site Specific Band 4</t>
  </si>
  <si>
    <t>P46</t>
  </si>
  <si>
    <t>LDNO EHV: HV Site Specific No Residual</t>
  </si>
  <si>
    <t>P48</t>
  </si>
  <si>
    <t>LDNO EHV: HV Site Specific Band 1</t>
  </si>
  <si>
    <t>P50</t>
  </si>
  <si>
    <t>LDNO EHV: HV Site Specific Band 2</t>
  </si>
  <si>
    <t>P52</t>
  </si>
  <si>
    <t>LDNO EHV: HV Site Specific Band 3</t>
  </si>
  <si>
    <t>P54</t>
  </si>
  <si>
    <t>LDNO EHV: HV Site Specific Band 4</t>
  </si>
  <si>
    <t>P56</t>
  </si>
  <si>
    <t>LDNO EHV: Unmetered Supplies</t>
  </si>
  <si>
    <t>LDNO EHV: LV Generation Aggregated</t>
  </si>
  <si>
    <t>LDNO EHV: LV Sub Generation Aggregated</t>
  </si>
  <si>
    <t>LDNO EHV: LV Generation Site Specific</t>
  </si>
  <si>
    <t>LDNO EHV: LV Sub Generation Site Specific</t>
  </si>
  <si>
    <t>LDNO EHV: HV Generation Site Specific</t>
  </si>
  <si>
    <t>P70, P72</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</si>
  <si>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</si>
  <si>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</si>
  <si>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</si>
  <si>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</si>
  <si>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</si>
  <si>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</si>
  <si>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</si>
  <si>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132kV/EHV: Non-Domestic Aggregated (related MPAN)</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</si>
  <si>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</si>
  <si>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</si>
  <si>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</si>
  <si>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</si>
  <si>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</si>
  <si>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</si>
  <si>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</si>
  <si>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</si>
  <si>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</si>
  <si>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</si>
  <si>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</si>
  <si>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</si>
  <si>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</si>
  <si>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</si>
  <si>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</si>
  <si>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</si>
  <si>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</si>
  <si>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</si>
  <si>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</si>
  <si>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</si>
  <si>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</si>
  <si>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</si>
  <si>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</si>
  <si>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</si>
  <si>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</si>
  <si>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</si>
  <si>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</si>
  <si>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</si>
  <si>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132kV: Non-Domestic Aggregated (related MPAN)</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</si>
  <si>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</si>
  <si>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</si>
  <si>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</si>
  <si>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</si>
  <si>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</si>
  <si>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</si>
  <si>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</si>
  <si>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</si>
  <si>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</si>
  <si>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</si>
  <si>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</si>
  <si>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</si>
  <si>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</si>
  <si>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</si>
  <si>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</si>
  <si>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</si>
  <si>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</si>
  <si>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</si>
  <si>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</si>
  <si>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</si>
  <si>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</si>
  <si>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</si>
  <si>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</si>
  <si>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</si>
  <si>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</si>
  <si>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</si>
  <si>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</si>
  <si>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</si>
  <si>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0000: Non-Domestic Aggregated (related MPAN)</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</si>
  <si>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</si>
  <si>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</si>
  <si>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</si>
  <si>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</si>
  <si>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</si>
  <si>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</si>
  <si>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</si>
  <si>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</si>
  <si>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</si>
  <si>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</si>
  <si>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</si>
  <si>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</si>
  <si>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</si>
  <si>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</si>
  <si>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</si>
  <si>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0000: Unmetered Supplies</t>
  </si>
  <si>
    <t>LDNO 0000: LV Generation Aggregated</t>
  </si>
  <si>
    <t>LDNO 0000: LV Sub Generation Aggregated</t>
  </si>
  <si>
    <t>LDNO 0000: LV Generation Site Specific</t>
  </si>
  <si>
    <t>LDNO 0000: LV Sub Generation Site Specific</t>
  </si>
  <si>
    <t>LDNO 0000: HV Generation Site Specific</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</si>
  <si>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</si>
  <si>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Period 1</t>
  </si>
  <si>
    <t>Period 2</t>
  </si>
  <si>
    <t>Period 3</t>
  </si>
  <si>
    <t>Period 4</t>
  </si>
  <si>
    <t>Period 5</t>
  </si>
  <si>
    <t>Winter Peak</t>
  </si>
  <si>
    <t>Summer Peak</t>
  </si>
  <si>
    <t>Winter Shoulder</t>
  </si>
  <si>
    <t>Night</t>
  </si>
  <si>
    <t>Other</t>
  </si>
  <si>
    <t>Monday to Friday
Nov to Feb</t>
  </si>
  <si>
    <t>16:00 – 19:00</t>
  </si>
  <si>
    <t>07:30 – 16:00
19:00 – 20:00</t>
  </si>
  <si>
    <t>20:00 – 00:30</t>
  </si>
  <si>
    <t>00:30 – 07:30</t>
  </si>
  <si>
    <t>Saturday and Sunday
All Year and
Monday to Friday
Mar to Oct</t>
  </si>
  <si>
    <t>07:30 – 00:30</t>
  </si>
  <si>
    <t>Generic demand and generation LLFs</t>
  </si>
  <si>
    <t>Metered voltage, respective periods and associated LLFCs</t>
  </si>
  <si>
    <t>Metered voltage</t>
  </si>
  <si>
    <t>Associated LLFC</t>
  </si>
  <si>
    <t>Low Voltage Import</t>
  </si>
  <si>
    <t>350, 586, 587, 588, P05, P06, P07, P08, P09, P10, P11, P12, P13, P14, P15, P16, P17, P18, P19, P20, P21, P22, P23, P24, P25, P26, P27, P28, P29, P30, P31, P32, P33, P34, P35, P36, P57, P58, P59, P60, P62, P64, 98P, 99P</t>
  </si>
  <si>
    <t>Low Voltage Export</t>
  </si>
  <si>
    <t>P37, P38, P39, P40, P41, P42, P43, P44, P45, P46, P61, P66</t>
  </si>
  <si>
    <t>Low Voltage Substation Import</t>
  </si>
  <si>
    <t>P47, P48, P49, P50, P51, P52, P53, P54, P55, P56, P68, P70, P72</t>
  </si>
  <si>
    <t>Low Voltage Substation Export</t>
  </si>
  <si>
    <t>NA</t>
  </si>
  <si>
    <t>High Voltage Import</t>
  </si>
  <si>
    <t>High Voltage Export</t>
  </si>
  <si>
    <t>High Voltage Substation Import</t>
  </si>
  <si>
    <t>High Voltage Substation Export</t>
  </si>
  <si>
    <t>33kV Generic Import</t>
  </si>
  <si>
    <t>33kV Generic Export</t>
  </si>
  <si>
    <t>EHV site specific LLFs</t>
  </si>
  <si>
    <t>Demand</t>
  </si>
  <si>
    <t>Site</t>
  </si>
  <si>
    <t>Eclipse Power Networks does not currently have any EHV Site Specific customers</t>
  </si>
  <si>
    <t>Generation</t>
  </si>
  <si>
    <t>CVA site specific LLFs</t>
  </si>
  <si>
    <t>MSID</t>
  </si>
  <si>
    <t>Note: The list of MPANs/MSIDs provided may be incomplete; the DNO reserves the right to apply the listed charges to any other MPANs/MSIDs associated with the site.</t>
  </si>
  <si>
    <t>Annex 6 - Addendum to Annex 2 EHV charges</t>
  </si>
  <si>
    <t>This form is intentionally left blank</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</si>
  <si>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</si>
  <si>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</si>
  <si>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</si>
  <si>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</si>
  <si>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</si>
  <si>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</si>
  <si>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</si>
  <si>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</si>
  <si>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</si>
  <si>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</si>
  <si>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Open LLFCs / LDNO unique billing identifier</t>
  </si>
  <si>
    <t>Supplier of Last Resort 
Fixed charge adder*
p/MPAN/day</t>
  </si>
  <si>
    <t>Eligible Bad Debt
Fixed charge adder***
p/MPAN/day</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</si>
  <si>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</si>
  <si>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</si>
  <si>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</si>
  <si>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Node ID</t>
  </si>
  <si>
    <t>Geographical name</t>
  </si>
  <si>
    <t>Local charge 1
£/kVA</t>
  </si>
  <si>
    <t>Remote charge 1
£/kVA</t>
  </si>
  <si>
    <t>Standard Settlement Configuration Id</t>
  </si>
  <si>
    <t>Standard Settlement Configuration Desc</t>
  </si>
  <si>
    <t>Common Decode</t>
  </si>
  <si>
    <t>Change implemented</t>
  </si>
  <si>
    <t>Date</t>
  </si>
  <si>
    <t>Comments</t>
  </si>
  <si>
    <t>10-hour OP</t>
  </si>
  <si>
    <t>A/R</t>
  </si>
  <si>
    <t>Notes updated</t>
  </si>
  <si>
    <t>Updated to reflect DCP 268 which delinks all tariffs from the TPR bands</t>
  </si>
  <si>
    <t>Code 1 &amp; 2 changed to A</t>
  </si>
  <si>
    <t>10-hour OP + w/e</t>
  </si>
  <si>
    <t>Code O changed to A/R</t>
  </si>
  <si>
    <t>10.5-hour OP</t>
  </si>
  <si>
    <t>Removed TPR</t>
  </si>
  <si>
    <t>Removed TPR lookup element as this no longer effects which rate to apply</t>
  </si>
  <si>
    <t>11 Hour OP</t>
  </si>
  <si>
    <t>11.5-hour OP</t>
  </si>
  <si>
    <t>11-hour OP</t>
  </si>
  <si>
    <t>8.5-hour OP</t>
  </si>
  <si>
    <t>9-hour OP</t>
  </si>
  <si>
    <t>11-hour OP + Summer</t>
  </si>
  <si>
    <t>11-hour OP + w/e</t>
  </si>
  <si>
    <t>11-hour OP + w/e &amp; Summer</t>
  </si>
  <si>
    <t>11-hour OP + weekends</t>
  </si>
  <si>
    <t>12-hour  OP + w/e &amp; Summer</t>
  </si>
  <si>
    <t>12-hour night</t>
  </si>
  <si>
    <t>A</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</si>
  <si>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</si>
  <si>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</si>
  <si>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</si>
  <si>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</si>
  <si>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</si>
  <si>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</si>
  <si>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</si>
  <si>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</si>
  <si>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</si>
  <si>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</si>
  <si>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</si>
  <si>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</si>
  <si>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</si>
  <si>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</si>
  <si>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</si>
  <si>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</si>
  <si>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</si>
  <si>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</si>
  <si>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</si>
  <si>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</si>
  <si>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</si>
  <si>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</si>
  <si>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</si>
  <si>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</si>
  <si>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</si>
  <si>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</si>
  <si>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</si>
  <si>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</si>
  <si>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</si>
  <si>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</si>
  <si>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</si>
  <si>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</si>
  <si>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</si>
  <si>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</si>
  <si>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</si>
  <si>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</si>
  <si>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</si>
  <si>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</si>
  <si>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</si>
  <si>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</si>
  <si>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</si>
  <si>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</si>
  <si>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</si>
  <si>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</si>
  <si>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</si>
  <si>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</si>
  <si>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</si>
  <si>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</si>
  <si>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</si>
  <si>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</si>
  <si>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</si>
  <si>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</si>
  <si>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</si>
  <si>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</si>
  <si>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</si>
  <si>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</si>
  <si>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</si>
  <si>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</si>
  <si>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</si>
  <si>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</si>
  <si>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</si>
  <si>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</si>
  <si>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</si>
  <si>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</si>
  <si>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</si>
  <si>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</si>
  <si>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</si>
  <si>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</si>
  <si>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</si>
  <si>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</si>
  <si>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</si>
  <si>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</si>
  <si>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</si>
  <si>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</si>
  <si>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</si>
  <si>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</si>
  <si>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</si>
  <si>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</si>
  <si>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</si>
  <si>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</si>
  <si>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</si>
  <si>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</si>
  <si>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</si>
  <si>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</si>
  <si>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</si>
  <si>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</si>
  <si>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</si>
  <si>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</si>
  <si>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</si>
  <si>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</si>
  <si>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</si>
  <si>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</si>
  <si>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</si>
  <si>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</si>
  <si>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</si>
  <si>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</si>
  <si>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</si>
  <si>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</si>
  <si>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</si>
  <si>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</si>
  <si>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</si>
  <si>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</si>
  <si>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</si>
  <si>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</si>
  <si>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</si>
  <si>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</si>
  <si>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</si>
  <si>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</si>
  <si>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</si>
  <si>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</si>
  <si>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</si>
  <si>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</si>
  <si>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</si>
  <si>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</si>
  <si>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</si>
  <si>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</si>
  <si>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</si>
  <si>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</si>
  <si>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</si>
  <si>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</si>
  <si>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</si>
  <si>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</si>
  <si>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</si>
  <si>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</si>
  <si>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</si>
  <si>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</si>
  <si>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</si>
  <si>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</si>
  <si>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</si>
  <si>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</si>
  <si>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</si>
  <si>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</si>
  <si>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</si>
  <si>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</si>
  <si>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</si>
  <si>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</si>
  <si>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</si>
  <si>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</si>
  <si>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</si>
  <si>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</si>
  <si>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</si>
  <si>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</si>
  <si>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</si>
  <si>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</si>
  <si>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</si>
  <si>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</si>
  <si>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</si>
  <si>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</si>
  <si>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</si>
  <si>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</si>
  <si>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</si>
  <si>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</si>
  <si>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</si>
  <si>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</si>
  <si>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</si>
  <si>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</si>
  <si>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</si>
  <si>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</si>
  <si>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</si>
  <si>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</si>
  <si>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</si>
  <si>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</si>
  <si>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</si>
  <si>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</si>
  <si>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</si>
  <si>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</si>
  <si>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</si>
  <si>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</si>
  <si>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</si>
  <si>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</si>
  <si>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</si>
  <si>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</si>
  <si>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</si>
  <si>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</si>
  <si>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</si>
  <si>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</si>
  <si>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</si>
  <si>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</si>
  <si>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</si>
  <si>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</si>
  <si>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</si>
  <si>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</si>
  <si>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</si>
  <si>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</si>
  <si>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</si>
  <si>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</si>
  <si>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</si>
  <si>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</si>
  <si>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</si>
  <si>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</si>
  <si>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</si>
  <si>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</si>
  <si>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</si>
  <si>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</si>
  <si>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</si>
  <si>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</si>
  <si>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</si>
  <si>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</si>
  <si>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</si>
  <si>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</si>
  <si>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</si>
  <si>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</si>
  <si>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</si>
  <si>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</si>
  <si>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</si>
  <si>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</si>
  <si>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</si>
  <si>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</si>
  <si>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</si>
  <si>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</si>
  <si>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</si>
  <si>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</si>
  <si>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</si>
  <si>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</si>
  <si>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Voltage of Connection</t>
  </si>
  <si>
    <t>Band</t>
  </si>
  <si>
    <t>Units</t>
  </si>
  <si>
    <t>Lower Threshold*</t>
  </si>
  <si>
    <t>Upper Threshold*</t>
  </si>
  <si>
    <t>Residual Charge per Fixed Charge (£/MPAN)</t>
  </si>
  <si>
    <t>Residual Charge per Capacity Charge (p/kVA/day)</t>
  </si>
  <si>
    <t>Domestic Aggregated</t>
  </si>
  <si>
    <t>Single band</t>
  </si>
  <si>
    <t>-</t>
  </si>
  <si>
    <t>Designated Properties connected at LV, billing with no MIC</t>
  </si>
  <si>
    <t>kWh</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</si>
  <si>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</si>
  <si>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</si>
  <si>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</si>
  <si>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</si>
  <si>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</si>
  <si>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</si>
  <si>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2026/27 - Effective from 1 April 2026 -  TNUoS Mapping</t>
  </si>
  <si>
    <t>DUoS Tariff name</t>
  </si>
  <si>
    <t>TNUoS Site Charging Band</t>
  </si>
  <si>
    <t>Domestic</t>
  </si>
  <si>
    <t>n/a (Non-Final Demand Site)</t>
  </si>
  <si>
    <t>LV_NoMIC_1</t>
  </si>
  <si>
    <t>LV_NoMIC_2</t>
  </si>
  <si>
    <t>LV_NoMIC_3</t>
  </si>
  <si>
    <t>LV_NoMIC_4</t>
  </si>
  <si>
    <t>LV1</t>
  </si>
  <si>
    <t>LV2</t>
  </si>
  <si>
    <t>LV3</t>
  </si>
  <si>
    <t>LV4</t>
  </si>
  <si>
    <t>HV1</t>
  </si>
  <si>
    <t>HV2</t>
  </si>
  <si>
    <t>HV3</t>
  </si>
  <si>
    <t>HV4</t>
  </si>
  <si>
    <t>n/a (p/kWh charge)</t>
  </si>
  <si>
    <t>Designated EHV Site Specific No Residual</t>
  </si>
  <si>
    <t>Designated EHV Site Specific Band 1</t>
  </si>
  <si>
    <t>EHV1</t>
  </si>
  <si>
    <t>Designated EHV Site Specific Band 2</t>
  </si>
  <si>
    <t>EHV2</t>
  </si>
  <si>
    <t>Designated EHV Site Specific Band 3</t>
  </si>
  <si>
    <t>EHV3</t>
  </si>
  <si>
    <t>Designated EHV Site Specific Band 4</t>
  </si>
  <si>
    <t>EHV4</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</si>
  <si>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</si>
  <si>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</si>
  <si>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</si>
  <si>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</si>
  <si>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</si>
  <si>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</si>
  <si>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</si>
  <si>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</si>
  <si>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r>
      <rPr>
        <sz val="12"/>
        <rFont val="Arial"/>
        <family val="2"/>
      </rPr>
      <t>Tariff details</t>
    </r>
    <r>
      <rPr>
        <sz val="10"/>
        <rFont val="Arial"/>
        <family val="2"/>
      </rPr>
      <t xml:space="preserve">
Choose tariff name from drop down box below</t>
    </r>
  </si>
  <si>
    <t>Red unit charge
p/kWh</t>
  </si>
  <si>
    <t>Amber unit charge
p/kWh</t>
  </si>
  <si>
    <t>Fixed charge 
p/MPAN/day</t>
  </si>
  <si>
    <t>Capacity charge 
p/kVA/day</t>
  </si>
  <si>
    <t>Exceeded Capacity charge 
p/kVA/day</t>
  </si>
  <si>
    <r>
      <rPr>
        <sz val="12"/>
        <rFont val="Arial"/>
        <family val="2"/>
      </rPr>
      <t>Site details</t>
    </r>
    <r>
      <rPr>
        <sz val="10"/>
        <rFont val="Arial"/>
        <family val="2"/>
      </rPr>
      <t xml:space="preserve">
Choose the site name from the drop down box below</t>
    </r>
  </si>
  <si>
    <t>Tariff components</t>
  </si>
  <si>
    <t>Number of days in consumption period
i.e. 365 if one year</t>
  </si>
  <si>
    <t>Maximum import or export capacity
kVA</t>
  </si>
  <si>
    <t>Average daily exceeded capacity
kVA</t>
  </si>
  <si>
    <t>Excess reactive units 
kVArh</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</si>
  <si>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</si>
  <si>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</si>
  <si>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</si>
  <si>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</si>
  <si>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</si>
  <si>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</si>
  <si>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</si>
  <si>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</si>
  <si>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</si>
  <si>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</si>
  <si>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</si>
  <si>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</si>
  <si>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Exceeded capacity charge
£</t>
  </si>
  <si>
    <t>Reactive power charge
£</t>
  </si>
  <si>
    <t>Import 
super red charge
£</t>
  </si>
  <si>
    <t>Import
fixed charge
£</t>
  </si>
  <si>
    <t>Import
capacity charge
£</t>
  </si>
  <si>
    <t>Import exceeded capacity charge
£</t>
  </si>
  <si>
    <t>Export super red charge
£</t>
  </si>
  <si>
    <t>Export fixed charge
£</t>
  </si>
  <si>
    <t>Export capacity charge
£</t>
  </si>
  <si>
    <t>Export exceeded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</si>
  <si>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</si>
  <si>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</si>
  <si>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</si>
  <si>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</si>
  <si>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</si>
  <si>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</si>
  <si>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</si>
  <si>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t>Green Generation Energy Networks Cymru Limited - GSP_P</t>
  </si>
  <si>
    <t>DRAFT</t>
  </si>
  <si>
    <t>Green Generation Energy Networks Cymru  Limited does not currently have any Designated EHV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</si>
</sst>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0000"/>
    <numFmt numFmtId="171" formatCode="0.000_ ;[Red]\-0.000\ "/>
    <numFmt numFmtId="172" formatCode="0.00;[Red]\-0.00;?;"/>
    <numFmt numFmtId="173" formatCode="#,##0;\-#,##0;;"/>
    <numFmt numFmtId="174" formatCode="#,##0;[Red]\-#,##0;;"/>
    <numFmt numFmtId="175" formatCode="0.000;[Red]\-0.000;?;"/>
    <numFmt numFmtId="176" formatCode="0.000_ ;\-0.000\ "/>
    <numFmt numFmtId="177" formatCode="0.00;\(0.00\);"/>
  </numFmts>
  <fonts count="6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sz val="11"/>
      <name val="Arial"/>
      <family val="2"/>
    </font>
    <font>
      <b/>
      <sz val="9"/>
      <color rgb="FF3F3F76"/>
      <name val="Arial"/>
      <family val="2"/>
    </font>
    <font>
      <b/>
      <sz val="14"/>
      <color theme="3"/>
      <name val="Arial"/>
      <family val="2"/>
    </font>
    <font>
      <b/>
      <sz val="13"/>
      <color theme="3"/>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b/>
      <sz val="12"/>
      <name val="Arial"/>
      <family val="2"/>
    </font>
    <font>
      <sz val="10"/>
      <color rgb="FF9C6500"/>
      <name val="Arial"/>
      <family val="2"/>
    </font>
    <font>
      <b/>
      <sz val="18"/>
      <name val="Arial"/>
      <family val="2"/>
    </font>
    <font>
      <sz val="11"/>
      <color rgb="FF006100"/>
      <name val="Calibri"/>
      <family val="2"/>
      <scheme val="minor"/>
    </font>
    <font>
      <b/>
      <sz val="11"/>
      <color theme="0"/>
      <name val="Calibri"/>
      <family val="2"/>
      <scheme val="minor"/>
    </font>
    <font>
      <b/>
      <sz val="11"/>
      <color theme="1"/>
      <name val="Calibri"/>
      <family val="2"/>
      <scheme val="minor"/>
    </font>
    <font>
      <sz val="11"/>
      <color theme="1"/>
      <name val="Arial"/>
      <family val="2"/>
    </font>
    <font>
      <sz val="11"/>
      <color rgb="FF006100"/>
      <name val="Arial"/>
      <family val="2"/>
    </font>
    <font>
      <sz val="11"/>
      <color rgb="FF9C0006"/>
      <name val="Arial"/>
      <family val="2"/>
    </font>
    <font>
      <i/>
      <sz val="11"/>
      <color theme="3" tint="-0.24994659260841701"/>
      <name val="Calibri"/>
      <family val="2"/>
      <scheme val="minor"/>
    </font>
    <font>
      <u/>
      <sz val="10"/>
      <color indexed="12"/>
      <name val="Arial"/>
      <family val="2"/>
    </font>
    <font>
      <u/>
      <sz val="11"/>
      <color theme="5"/>
      <name val="Calibri"/>
      <family val="2"/>
      <scheme val="minor"/>
    </font>
    <font>
      <b/>
      <sz val="11"/>
      <color theme="4"/>
      <name val="Calibri"/>
      <family val="2"/>
      <scheme val="minor"/>
    </font>
    <font>
      <b/>
      <sz val="11"/>
      <name val="Calibri"/>
      <family val="2"/>
      <scheme val="minor"/>
    </font>
    <font>
      <b/>
      <sz val="11"/>
      <color rgb="FFFA7D00"/>
      <name val="Arial"/>
      <family val="2"/>
    </font>
    <font>
      <i/>
      <sz val="11"/>
      <color rgb="FF7F7F7F"/>
      <name val="Arial"/>
      <family val="2"/>
    </font>
    <font>
      <sz val="11"/>
      <color rgb="FF9C6500"/>
      <name val="Arial"/>
      <family val="2"/>
    </font>
    <font>
      <sz val="11"/>
      <color theme="1"/>
      <name val="Tahoma"/>
      <family val="2"/>
    </font>
    <font>
      <b/>
      <sz val="11"/>
      <name val="Arial"/>
    </font>
    <font>
      <sz val="11"/>
      <name val="Arial"/>
    </font>
    <font>
      <b/>
      <sz val="10"/>
      <color rgb="FF000000"/>
      <name val="Arial"/>
    </font>
    <font>
      <b/>
      <sz val="10"/>
      <name val="Arial"/>
    </font>
    <font>
      <sz val="11"/>
      <color rgb="FFFFFFFF"/>
      <name val="Arial"/>
      <family val="2"/>
    </font>
    <font>
      <sz val="11"/>
      <color rgb="FF1F497D"/>
      <name val="Arial"/>
      <family val="2"/>
    </font>
    <font>
      <b/>
      <sz val="14"/>
      <color rgb="FF1F497D"/>
      <name val="Arial"/>
      <family val="2"/>
    </font>
    <font>
      <sz val="10"/>
      <color rgb="FF000000"/>
      <name val="Arial"/>
      <family val="2"/>
    </font>
  </fonts>
  <fills count="50">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CCFFFF"/>
        <bgColor indexed="64"/>
      </patternFill>
    </fill>
    <fill>
      <patternFill patternType="solid">
        <fgColor rgb="FFFFEB9C"/>
      </patternFill>
    </fill>
    <fill>
      <patternFill patternType="solid">
        <fgColor rgb="FFC0C0C0"/>
        <bgColor rgb="FF000000"/>
      </patternFill>
    </fill>
    <fill>
      <patternFill patternType="solid">
        <fgColor rgb="FFC6EFCE"/>
      </patternFill>
    </fill>
    <fill>
      <patternFill patternType="solid">
        <fgColor rgb="FFFFC7CE"/>
      </patternFill>
    </fill>
    <fill>
      <patternFill patternType="solid">
        <fgColor rgb="FFF2F2F2"/>
      </patternFill>
    </fill>
    <fill>
      <patternFill patternType="lightUp">
        <fgColor theme="0" tint="-0.499984740745262"/>
        <bgColor rgb="FFFFFFFF"/>
      </patternFill>
    </fill>
    <fill>
      <patternFill patternType="solid">
        <fgColor rgb="FF4B86CD"/>
        <bgColor indexed="64"/>
      </patternFill>
    </fill>
    <fill>
      <patternFill patternType="solid">
        <fgColor rgb="FFFF9999"/>
        <bgColor indexed="64"/>
      </patternFill>
    </fill>
    <fill>
      <patternFill patternType="solid">
        <fgColor rgb="FF275792"/>
        <bgColor indexed="64"/>
      </patternFill>
    </fill>
    <fill>
      <patternFill patternType="solid">
        <fgColor theme="4" tint="0.59996337778862885"/>
        <bgColor indexed="64"/>
      </patternFill>
    </fill>
    <fill>
      <patternFill patternType="solid">
        <fgColor rgb="FFFFCC99"/>
        <bgColor rgb="FF000000"/>
      </patternFill>
    </fill>
    <fill>
      <patternFill patternType="solid">
        <fgColor rgb="FFCCFFFF"/>
        <bgColor rgb="FF000000"/>
      </patternFill>
    </fill>
    <fill>
      <patternFill patternType="solid">
        <fgColor theme="0" tint="-0.249977111117893"/>
        <bgColor indexed="64"/>
      </patternFill>
    </fill>
    <fill>
      <patternFill patternType="solid">
        <fgColor rgb="FFB8CCE4"/>
        <bgColor rgb="FF000000"/>
      </patternFill>
    </fill>
    <fill>
      <patternFill patternType="solid">
        <fgColor rgb="FFD9D9D9"/>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rgb="FF999999"/>
      </left>
      <right/>
      <top/>
      <bottom/>
      <diagonal/>
    </border>
    <border>
      <left style="medium">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00">
    <xf numFmtId="0" fontId="0" fillId="0" borderId="0"/>
    <xf numFmtId="0" fontId="11" fillId="0" borderId="0"/>
    <xf numFmtId="0" fontId="18" fillId="0" borderId="0" applyNumberFormat="0" applyFill="0" applyBorder="0" applyAlignment="0" applyProtection="0"/>
    <xf numFmtId="0" fontId="19" fillId="5" borderId="7" applyNumberFormat="0" applyAlignment="0" applyProtection="0"/>
    <xf numFmtId="0" fontId="20" fillId="0" borderId="0" applyNumberFormat="0" applyFill="0" applyBorder="0" applyAlignment="0" applyProtection="0">
      <alignment vertical="top"/>
      <protection locked="0"/>
    </xf>
    <xf numFmtId="0" fontId="24" fillId="0" borderId="9" applyNumberFormat="0" applyFill="0" applyAlignment="0" applyProtection="0"/>
    <xf numFmtId="0" fontId="18" fillId="0" borderId="10" applyNumberFormat="0" applyFill="0" applyAlignment="0" applyProtection="0"/>
    <xf numFmtId="0" fontId="13" fillId="0" borderId="0"/>
    <xf numFmtId="43" fontId="13" fillId="0" borderId="0" applyFont="0" applyFill="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29" fillId="26" borderId="0" applyNumberFormat="0" applyBorder="0" applyAlignment="0" applyProtection="0"/>
    <xf numFmtId="0" fontId="33" fillId="0" borderId="0"/>
    <xf numFmtId="43" fontId="13" fillId="0" borderId="0" applyFont="0" applyFill="0" applyBorder="0" applyAlignment="0" applyProtection="0"/>
    <xf numFmtId="0" fontId="10" fillId="6" borderId="0" applyNumberFormat="0" applyBorder="0" applyAlignment="0" applyProtection="0"/>
    <xf numFmtId="0" fontId="10" fillId="25" borderId="0" applyNumberFormat="0" applyBorder="0" applyAlignment="0" applyProtection="0"/>
    <xf numFmtId="0" fontId="9" fillId="0" borderId="0"/>
    <xf numFmtId="0" fontId="35" fillId="35" borderId="0" applyNumberFormat="0" applyBorder="0" applyAlignment="0" applyProtection="0"/>
    <xf numFmtId="43" fontId="13" fillId="0" borderId="0" applyFont="0" applyFill="0" applyBorder="0" applyAlignment="0" applyProtection="0"/>
    <xf numFmtId="0" fontId="8" fillId="0" borderId="0"/>
    <xf numFmtId="43" fontId="13" fillId="0" borderId="0" applyFont="0" applyFill="0" applyBorder="0" applyAlignment="0" applyProtection="0"/>
    <xf numFmtId="43" fontId="13" fillId="0" borderId="0" applyFont="0" applyFill="0" applyBorder="0" applyAlignment="0" applyProtection="0"/>
    <xf numFmtId="0" fontId="7" fillId="0" borderId="0"/>
    <xf numFmtId="43" fontId="13" fillId="0" borderId="0" applyFont="0" applyFill="0" applyBorder="0" applyAlignment="0" applyProtection="0"/>
    <xf numFmtId="43" fontId="13"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0" fontId="5" fillId="0" borderId="0"/>
    <xf numFmtId="43" fontId="13" fillId="0" borderId="0" applyFont="0" applyFill="0" applyBorder="0" applyAlignment="0" applyProtection="0"/>
    <xf numFmtId="43" fontId="13" fillId="0" borderId="0" applyFont="0" applyFill="0" applyBorder="0" applyAlignment="0" applyProtection="0"/>
    <xf numFmtId="0" fontId="4" fillId="0" borderId="0"/>
    <xf numFmtId="43" fontId="13" fillId="0" borderId="0" applyFont="0" applyFill="0" applyBorder="0" applyAlignment="0" applyProtection="0"/>
    <xf numFmtId="43" fontId="13" fillId="0" borderId="0" applyFont="0" applyFill="0" applyBorder="0" applyAlignment="0" applyProtection="0"/>
    <xf numFmtId="0" fontId="3" fillId="0" borderId="0"/>
    <xf numFmtId="0" fontId="3" fillId="0" borderId="0" applyNumberFormat="0" applyFill="0" applyBorder="0" applyAlignment="0" applyProtection="0">
      <alignment horizontal="left"/>
    </xf>
    <xf numFmtId="43" fontId="13" fillId="0" borderId="0" applyFont="0" applyFill="0" applyBorder="0" applyAlignment="0" applyProtection="0"/>
    <xf numFmtId="43" fontId="13"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0" fontId="1" fillId="0" borderId="0"/>
    <xf numFmtId="43" fontId="13" fillId="0" borderId="0" applyFont="0" applyFill="0" applyBorder="0" applyAlignment="0" applyProtection="0"/>
    <xf numFmtId="49" fontId="43" fillId="0" borderId="0" applyFill="0" applyBorder="0" applyAlignment="0" applyProtection="0">
      <alignment vertical="center"/>
    </xf>
    <xf numFmtId="0" fontId="42" fillId="38" borderId="0" applyNumberFormat="0" applyBorder="0" applyAlignment="0" applyProtection="0"/>
    <xf numFmtId="0" fontId="1" fillId="40" borderId="19" applyNumberFormat="0" applyBorder="0" applyAlignment="0" applyProtection="0">
      <alignment vertical="center"/>
    </xf>
    <xf numFmtId="49" fontId="38" fillId="41" borderId="0" applyBorder="0" applyAlignment="0" applyProtection="0">
      <alignment horizontal="left" vertical="center" wrapText="1"/>
    </xf>
    <xf numFmtId="43" fontId="13" fillId="0" borderId="0" applyFont="0" applyFill="0" applyBorder="0" applyAlignment="0" applyProtection="0"/>
    <xf numFmtId="43"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 fillId="0" borderId="0" applyNumberFormat="0" applyFont="0" applyBorder="0" applyAlignment="0" applyProtection="0"/>
    <xf numFmtId="0" fontId="1" fillId="42" borderId="0" applyNumberFormat="0" applyBorder="0" applyAlignment="0">
      <alignment horizontal="center"/>
      <protection locked="0"/>
    </xf>
    <xf numFmtId="0" fontId="41" fillId="37" borderId="0" applyNumberFormat="0" applyBorder="0" applyAlignment="0" applyProtection="0"/>
    <xf numFmtId="0" fontId="44" fillId="0" borderId="0" applyNumberFormat="0" applyFill="0" applyBorder="0" applyAlignment="0" applyProtection="0">
      <alignment vertical="top"/>
      <protection locked="0"/>
    </xf>
    <xf numFmtId="0" fontId="45" fillId="0" borderId="19" applyNumberFormat="0" applyFill="0" applyBorder="0" applyAlignment="0" applyProtection="0"/>
    <xf numFmtId="2" fontId="46"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3" fillId="0" borderId="0"/>
    <xf numFmtId="0" fontId="13" fillId="0" borderId="0"/>
    <xf numFmtId="0" fontId="13" fillId="0" borderId="0"/>
    <xf numFmtId="0" fontId="1" fillId="0" borderId="0"/>
    <xf numFmtId="9" fontId="13" fillId="0" borderId="0" applyFont="0" applyFill="0" applyBorder="0" applyAlignment="0" applyProtection="0"/>
    <xf numFmtId="9" fontId="1" fillId="0" borderId="0" applyFont="0" applyFill="0" applyBorder="0" applyAlignment="0" applyProtection="0"/>
    <xf numFmtId="49" fontId="39" fillId="0" borderId="0" applyBorder="0" applyAlignment="0" applyProtection="0"/>
    <xf numFmtId="49" fontId="38" fillId="43" borderId="0" applyBorder="0" applyAlignment="0" applyProtection="0"/>
    <xf numFmtId="0" fontId="14" fillId="9" borderId="20" applyFont="0">
      <alignment horizontal="center"/>
    </xf>
    <xf numFmtId="49" fontId="47" fillId="44" borderId="0" applyAlignment="0" applyProtection="0">
      <alignment vertical="center"/>
    </xf>
    <xf numFmtId="43" fontId="13" fillId="0" borderId="0" applyFont="0" applyFill="0" applyBorder="0" applyAlignment="0" applyProtection="0"/>
    <xf numFmtId="0" fontId="1" fillId="0" borderId="0"/>
    <xf numFmtId="0" fontId="13" fillId="0" borderId="0"/>
    <xf numFmtId="0" fontId="13" fillId="0" borderId="0"/>
    <xf numFmtId="0" fontId="13" fillId="0" borderId="0"/>
    <xf numFmtId="0" fontId="13" fillId="0" borderId="0"/>
    <xf numFmtId="0" fontId="13" fillId="0" borderId="0"/>
    <xf numFmtId="0" fontId="1" fillId="0" borderId="0"/>
    <xf numFmtId="0" fontId="40" fillId="0" borderId="0"/>
    <xf numFmtId="0" fontId="48" fillId="39" borderId="7" applyNumberFormat="0" applyAlignment="0" applyProtection="0"/>
    <xf numFmtId="43"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4" fontId="13" fillId="0" borderId="0" applyFont="0" applyFill="0" applyBorder="0" applyAlignment="0" applyProtection="0"/>
    <xf numFmtId="0" fontId="49" fillId="0" borderId="0" applyNumberFormat="0" applyFill="0" applyBorder="0" applyAlignment="0" applyProtection="0"/>
    <xf numFmtId="0" fontId="37" fillId="37" borderId="0" applyNumberFormat="0" applyBorder="0" applyAlignment="0" applyProtection="0"/>
    <xf numFmtId="0" fontId="50" fillId="35" borderId="0" applyNumberFormat="0" applyBorder="0" applyAlignment="0" applyProtection="0"/>
    <xf numFmtId="0" fontId="51" fillId="0" borderId="0"/>
    <xf numFmtId="0" fontId="1" fillId="0" borderId="0"/>
    <xf numFmtId="0" fontId="1" fillId="0" borderId="0"/>
    <xf numFmtId="0" fontId="1" fillId="0" borderId="0"/>
    <xf numFmtId="0" fontId="1" fillId="0" borderId="0"/>
  </cellStyleXfs>
  <cellXfs count="315">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5" fillId="2" borderId="0" xfId="0" applyFont="1" applyFill="1" applyAlignment="1">
      <alignment vertical="center"/>
    </xf>
    <xf numFmtId="0" fontId="14" fillId="7" borderId="1" xfId="0" applyFont="1" applyFill="1" applyBorder="1" applyAlignment="1">
      <alignment horizontal="center" vertical="center" wrapText="1"/>
    </xf>
    <xf numFmtId="0" fontId="13" fillId="0" borderId="1" xfId="0" quotePrefix="1" applyFont="1" applyBorder="1" applyAlignment="1">
      <alignment horizontal="left" vertical="top" wrapText="1"/>
    </xf>
    <xf numFmtId="0" fontId="14" fillId="7" borderId="1" xfId="0" applyFont="1" applyFill="1" applyBorder="1" applyAlignment="1" applyProtection="1">
      <alignment vertical="center" wrapText="1"/>
      <protection locked="0"/>
    </xf>
    <xf numFmtId="0" fontId="21"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4" fillId="7" borderId="1" xfId="0" applyFont="1" applyFill="1" applyBorder="1" applyAlignment="1" applyProtection="1">
      <alignment horizontal="center" vertical="center" wrapText="1"/>
      <protection locked="0"/>
    </xf>
    <xf numFmtId="0" fontId="13" fillId="2" borderId="0" xfId="0" applyFont="1" applyFill="1" applyAlignment="1">
      <alignment vertical="center"/>
    </xf>
    <xf numFmtId="0" fontId="0" fillId="0" borderId="0" xfId="0" applyProtection="1">
      <protection locked="0"/>
    </xf>
    <xf numFmtId="169" fontId="13" fillId="3" borderId="1" xfId="0" applyNumberFormat="1" applyFont="1" applyFill="1" applyBorder="1" applyAlignment="1" applyProtection="1">
      <alignment horizontal="center" vertical="center"/>
      <protection locked="0"/>
    </xf>
    <xf numFmtId="49" fontId="21" fillId="8" borderId="1" xfId="0" applyNumberFormat="1" applyFont="1" applyFill="1" applyBorder="1" applyAlignment="1" applyProtection="1">
      <alignment horizontal="center" vertical="center" wrapText="1"/>
      <protection locked="0"/>
    </xf>
    <xf numFmtId="0" fontId="14" fillId="7" borderId="1" xfId="0" quotePrefix="1" applyFont="1" applyFill="1" applyBorder="1" applyAlignment="1">
      <alignment horizontal="center" vertical="center" wrapText="1"/>
    </xf>
    <xf numFmtId="0" fontId="14" fillId="13" borderId="1" xfId="0" quotePrefix="1" applyFont="1" applyFill="1" applyBorder="1" applyAlignment="1">
      <alignment horizontal="center" vertical="center" wrapText="1"/>
    </xf>
    <xf numFmtId="0" fontId="14" fillId="14" borderId="1" xfId="0" quotePrefix="1" applyFont="1" applyFill="1" applyBorder="1" applyAlignment="1">
      <alignment horizontal="center" vertical="center" wrapText="1"/>
    </xf>
    <xf numFmtId="0" fontId="13" fillId="0" borderId="0" xfId="7" applyAlignment="1">
      <alignment horizontal="center" vertical="top" wrapText="1"/>
    </xf>
    <xf numFmtId="0" fontId="13" fillId="0" borderId="0" xfId="7"/>
    <xf numFmtId="0" fontId="13" fillId="0" borderId="0" xfId="7" applyAlignment="1">
      <alignment horizontal="left"/>
    </xf>
    <xf numFmtId="0" fontId="13" fillId="0" borderId="0" xfId="7" applyAlignment="1">
      <alignment horizontal="center" vertical="center" wrapText="1"/>
    </xf>
    <xf numFmtId="0" fontId="0" fillId="15" borderId="0" xfId="0" applyFill="1"/>
    <xf numFmtId="0" fontId="20" fillId="2" borderId="0" xfId="4" applyFill="1" applyAlignment="1" applyProtection="1">
      <alignment vertical="center"/>
    </xf>
    <xf numFmtId="0" fontId="13" fillId="2" borderId="8" xfId="7" quotePrefix="1" applyFill="1" applyBorder="1" applyAlignment="1">
      <alignment vertical="center" wrapText="1"/>
    </xf>
    <xf numFmtId="0" fontId="13" fillId="2" borderId="0" xfId="7" applyFill="1" applyAlignment="1">
      <alignment vertical="center"/>
    </xf>
    <xf numFmtId="0" fontId="15" fillId="2" borderId="0" xfId="7" applyFont="1" applyFill="1" applyAlignment="1">
      <alignment vertical="center"/>
    </xf>
    <xf numFmtId="0" fontId="14" fillId="7" borderId="1" xfId="7" quotePrefix="1" applyFont="1" applyFill="1" applyBorder="1" applyAlignment="1">
      <alignment horizontal="center" vertical="center" wrapText="1"/>
    </xf>
    <xf numFmtId="0" fontId="14" fillId="7" borderId="1" xfId="7" applyFont="1" applyFill="1" applyBorder="1" applyAlignment="1">
      <alignment horizontal="center" vertical="center" wrapText="1"/>
    </xf>
    <xf numFmtId="49" fontId="28" fillId="7" borderId="1" xfId="7" applyNumberFormat="1" applyFont="1" applyFill="1" applyBorder="1" applyAlignment="1">
      <alignment horizontal="center" vertical="center" wrapText="1"/>
    </xf>
    <xf numFmtId="0" fontId="13" fillId="2" borderId="0" xfId="7" applyFill="1" applyAlignment="1">
      <alignment horizontal="center" vertical="center"/>
    </xf>
    <xf numFmtId="166" fontId="13" fillId="2" borderId="0" xfId="7" applyNumberFormat="1" applyFill="1" applyAlignment="1">
      <alignment horizontal="center" vertical="center"/>
    </xf>
    <xf numFmtId="0" fontId="13" fillId="2" borderId="0" xfId="7" applyFill="1"/>
    <xf numFmtId="0" fontId="13" fillId="0" borderId="0" xfId="0" applyFont="1" applyProtection="1">
      <protection locked="0"/>
    </xf>
    <xf numFmtId="49" fontId="18" fillId="6" borderId="0" xfId="2" quotePrefix="1" applyNumberFormat="1" applyFill="1" applyAlignment="1" applyProtection="1">
      <alignment horizontal="left" vertical="center" wrapText="1"/>
      <protection locked="0"/>
    </xf>
    <xf numFmtId="49" fontId="18" fillId="6" borderId="0" xfId="2" applyNumberFormat="1" applyFill="1" applyAlignment="1" applyProtection="1">
      <alignment vertical="center" wrapText="1"/>
      <protection locked="0"/>
    </xf>
    <xf numFmtId="49" fontId="24" fillId="0" borderId="0" xfId="5" applyNumberFormat="1" applyBorder="1" applyAlignment="1" applyProtection="1">
      <alignment vertical="center"/>
      <protection locked="0"/>
    </xf>
    <xf numFmtId="49" fontId="18" fillId="6" borderId="0" xfId="2" applyNumberFormat="1" applyFill="1" applyBorder="1" applyAlignment="1" applyProtection="1">
      <alignment vertical="center" wrapText="1"/>
      <protection locked="0"/>
    </xf>
    <xf numFmtId="49" fontId="18" fillId="0" borderId="0" xfId="6" applyNumberFormat="1" applyBorder="1" applyAlignment="1" applyProtection="1">
      <alignment vertical="center"/>
      <protection locked="0"/>
    </xf>
    <xf numFmtId="49" fontId="18" fillId="0" borderId="0" xfId="6" quotePrefix="1" applyNumberFormat="1" applyBorder="1" applyAlignment="1" applyProtection="1">
      <alignment horizontal="left" vertical="center"/>
      <protection locked="0"/>
    </xf>
    <xf numFmtId="49" fontId="28" fillId="7" borderId="1" xfId="0" applyNumberFormat="1" applyFont="1" applyFill="1" applyBorder="1" applyAlignment="1">
      <alignment horizontal="center" vertical="center" wrapText="1"/>
    </xf>
    <xf numFmtId="0" fontId="14" fillId="7" borderId="6" xfId="0" applyFont="1" applyFill="1" applyBorder="1" applyAlignment="1" applyProtection="1">
      <alignment vertical="center" wrapText="1"/>
      <protection locked="0"/>
    </xf>
    <xf numFmtId="0" fontId="0" fillId="15" borderId="0" xfId="0" applyFill="1" applyAlignment="1">
      <alignment vertical="center"/>
    </xf>
    <xf numFmtId="0" fontId="30" fillId="18" borderId="1" xfId="0" applyFont="1" applyFill="1" applyBorder="1" applyAlignment="1" applyProtection="1">
      <alignment horizontal="center" vertical="center" wrapText="1"/>
      <protection locked="0"/>
    </xf>
    <xf numFmtId="0" fontId="30" fillId="16" borderId="1" xfId="0" applyFont="1" applyFill="1" applyBorder="1" applyAlignment="1" applyProtection="1">
      <alignment horizontal="center" vertical="center" wrapText="1"/>
      <protection locked="0"/>
    </xf>
    <xf numFmtId="0" fontId="30" fillId="19" borderId="1" xfId="0" applyFont="1" applyFill="1" applyBorder="1" applyAlignment="1" applyProtection="1">
      <alignment horizontal="center" vertical="center" wrapText="1"/>
      <protection locked="0"/>
    </xf>
    <xf numFmtId="0" fontId="14" fillId="20" borderId="1" xfId="0" applyFont="1" applyFill="1" applyBorder="1" applyAlignment="1" applyProtection="1">
      <alignment horizontal="center" vertical="center" wrapText="1"/>
      <protection locked="0"/>
    </xf>
    <xf numFmtId="0" fontId="23" fillId="15" borderId="0" xfId="2" applyNumberFormat="1" applyFont="1" applyFill="1" applyBorder="1" applyAlignment="1">
      <alignment horizontal="center" vertical="center" wrapText="1"/>
    </xf>
    <xf numFmtId="0" fontId="15" fillId="15" borderId="0" xfId="7" applyFont="1" applyFill="1" applyAlignment="1">
      <alignment vertical="center"/>
    </xf>
    <xf numFmtId="0" fontId="23" fillId="15" borderId="0" xfId="2" applyNumberFormat="1" applyFont="1" applyFill="1" applyBorder="1" applyAlignment="1" applyProtection="1">
      <alignment horizontal="center" vertical="center" wrapText="1"/>
    </xf>
    <xf numFmtId="0" fontId="14" fillId="15" borderId="0" xfId="0" applyFont="1" applyFill="1" applyAlignment="1">
      <alignment horizontal="left" vertical="center" wrapText="1"/>
    </xf>
    <xf numFmtId="0" fontId="13" fillId="15" borderId="0" xfId="0" applyFont="1" applyFill="1" applyAlignment="1">
      <alignment horizontal="left" vertical="center" wrapText="1"/>
    </xf>
    <xf numFmtId="0" fontId="23" fillId="15" borderId="0" xfId="2" applyNumberFormat="1" applyFont="1" applyFill="1" applyBorder="1" applyAlignment="1">
      <alignment vertical="center" wrapText="1"/>
    </xf>
    <xf numFmtId="0" fontId="14" fillId="15" borderId="4" xfId="0" applyFont="1" applyFill="1" applyBorder="1" applyAlignment="1">
      <alignment horizontal="left" vertical="center" wrapText="1"/>
    </xf>
    <xf numFmtId="0" fontId="13" fillId="15" borderId="4" xfId="0" applyFont="1" applyFill="1" applyBorder="1" applyAlignment="1">
      <alignment horizontal="center" vertical="center" wrapText="1"/>
    </xf>
    <xf numFmtId="0" fontId="13" fillId="15" borderId="8" xfId="0" applyFont="1" applyFill="1" applyBorder="1" applyAlignment="1">
      <alignment horizontal="center" vertical="center" wrapText="1"/>
    </xf>
    <xf numFmtId="0" fontId="23" fillId="15" borderId="8" xfId="2" applyNumberFormat="1" applyFont="1" applyFill="1" applyBorder="1" applyAlignment="1">
      <alignment horizontal="center" vertical="center" wrapText="1"/>
    </xf>
    <xf numFmtId="14" fontId="13" fillId="0" borderId="0" xfId="7" applyNumberFormat="1"/>
    <xf numFmtId="0" fontId="13" fillId="0" borderId="0" xfId="7" quotePrefix="1" applyAlignment="1">
      <alignment horizontal="left"/>
    </xf>
    <xf numFmtId="0" fontId="20" fillId="0" borderId="0" xfId="4" applyAlignment="1" applyProtection="1"/>
    <xf numFmtId="0" fontId="20" fillId="2" borderId="0" xfId="4" applyFill="1" applyAlignment="1" applyProtection="1">
      <alignment vertical="center"/>
      <protection hidden="1"/>
    </xf>
    <xf numFmtId="0" fontId="13" fillId="28" borderId="0" xfId="7" applyFill="1" applyAlignment="1">
      <alignment horizontal="left"/>
    </xf>
    <xf numFmtId="0" fontId="13" fillId="11" borderId="1" xfId="12" applyFont="1" applyFill="1" applyBorder="1" applyAlignment="1" applyProtection="1">
      <alignment vertical="center"/>
      <protection locked="0"/>
    </xf>
    <xf numFmtId="173" fontId="13" fillId="30" borderId="1" xfId="10" applyNumberFormat="1" applyFont="1" applyFill="1" applyBorder="1" applyAlignment="1" applyProtection="1">
      <alignment vertical="center"/>
      <protection locked="0"/>
    </xf>
    <xf numFmtId="173" fontId="13" fillId="33" borderId="1" xfId="10" applyNumberFormat="1" applyFont="1" applyFill="1" applyBorder="1" applyAlignment="1" applyProtection="1">
      <alignment vertical="center"/>
      <protection locked="0"/>
    </xf>
    <xf numFmtId="0" fontId="23" fillId="0" borderId="0" xfId="2"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14" fillId="7" borderId="6" xfId="0" applyFont="1" applyFill="1" applyBorder="1" applyAlignment="1">
      <alignment horizontal="left" vertical="center" wrapText="1"/>
    </xf>
    <xf numFmtId="0" fontId="13" fillId="11" borderId="1" xfId="9" quotePrefix="1" applyFont="1" applyFill="1" applyBorder="1" applyAlignment="1" applyProtection="1">
      <alignment horizontal="center" vertical="center" wrapText="1"/>
    </xf>
    <xf numFmtId="0" fontId="13" fillId="31" borderId="1" xfId="11" quotePrefix="1" applyFont="1" applyFill="1" applyBorder="1" applyAlignment="1" applyProtection="1">
      <alignment horizontal="center" vertical="center" wrapText="1"/>
    </xf>
    <xf numFmtId="0" fontId="14" fillId="7" borderId="1" xfId="0" applyFont="1" applyFill="1" applyBorder="1" applyAlignment="1">
      <alignment horizontal="left" vertical="center" wrapText="1"/>
    </xf>
    <xf numFmtId="0" fontId="13" fillId="11" borderId="1" xfId="12" applyFont="1" applyFill="1" applyBorder="1" applyAlignment="1" applyProtection="1">
      <alignment vertical="center" wrapText="1"/>
    </xf>
    <xf numFmtId="0" fontId="13" fillId="27" borderId="1" xfId="12" applyFont="1" applyFill="1" applyBorder="1" applyAlignment="1" applyProtection="1">
      <alignment vertical="center" wrapText="1"/>
    </xf>
    <xf numFmtId="0" fontId="10" fillId="11" borderId="1" xfId="12" applyFont="1" applyFill="1" applyBorder="1" applyAlignment="1" applyProtection="1">
      <alignment vertical="center" wrapText="1"/>
    </xf>
    <xf numFmtId="0" fontId="10" fillId="27" borderId="1" xfId="12" applyFont="1" applyFill="1" applyBorder="1" applyAlignment="1" applyProtection="1">
      <alignment vertical="center" wrapText="1"/>
    </xf>
    <xf numFmtId="0" fontId="13" fillId="7" borderId="1" xfId="0" applyFont="1" applyFill="1" applyBorder="1" applyAlignment="1">
      <alignment horizontal="center" vertical="center" wrapText="1"/>
    </xf>
    <xf numFmtId="174" fontId="13" fillId="30" borderId="1" xfId="10" applyNumberFormat="1" applyFont="1" applyFill="1" applyBorder="1" applyAlignment="1" applyProtection="1">
      <alignment vertical="center"/>
    </xf>
    <xf numFmtId="174" fontId="13" fillId="33" borderId="1" xfId="10" applyNumberFormat="1" applyFont="1" applyFill="1" applyBorder="1" applyAlignment="1" applyProtection="1">
      <alignment vertical="center"/>
    </xf>
    <xf numFmtId="2" fontId="14" fillId="7" borderId="1" xfId="7" applyNumberFormat="1" applyFont="1" applyFill="1" applyBorder="1" applyAlignment="1">
      <alignment horizontal="center" vertical="center" wrapText="1"/>
    </xf>
    <xf numFmtId="49" fontId="13" fillId="11" borderId="1" xfId="9" quotePrefix="1" applyNumberFormat="1" applyFont="1" applyFill="1" applyBorder="1" applyAlignment="1" applyProtection="1">
      <alignment horizontal="center" vertical="center" wrapText="1"/>
    </xf>
    <xf numFmtId="49" fontId="13" fillId="31" borderId="1" xfId="11" quotePrefix="1" applyNumberFormat="1" applyFont="1" applyFill="1" applyBorder="1" applyAlignment="1" applyProtection="1">
      <alignment horizontal="center" vertical="center" wrapText="1"/>
    </xf>
    <xf numFmtId="49" fontId="24" fillId="0" borderId="0" xfId="5" quotePrefix="1" applyNumberFormat="1" applyBorder="1" applyAlignment="1" applyProtection="1">
      <alignment horizontal="left" vertical="center"/>
      <protection locked="0"/>
    </xf>
    <xf numFmtId="0" fontId="13" fillId="4" borderId="1" xfId="0" applyFont="1" applyFill="1" applyBorder="1" applyAlignment="1">
      <alignment horizontal="center" vertical="center" wrapText="1"/>
    </xf>
    <xf numFmtId="0" fontId="14" fillId="7" borderId="2" xfId="0" applyFont="1" applyFill="1" applyBorder="1" applyAlignment="1" applyProtection="1">
      <alignment horizontal="center" vertical="center" wrapText="1"/>
      <protection locked="0"/>
    </xf>
    <xf numFmtId="49" fontId="18" fillId="6" borderId="1" xfId="2" quotePrefix="1" applyNumberFormat="1" applyFill="1" applyBorder="1" applyAlignment="1" applyProtection="1">
      <alignment horizontal="center" vertical="center" wrapText="1"/>
      <protection locked="0"/>
    </xf>
    <xf numFmtId="49" fontId="18" fillId="6" borderId="1" xfId="2" applyNumberFormat="1" applyFill="1" applyBorder="1" applyAlignment="1" applyProtection="1">
      <alignment horizontal="center" vertical="center" wrapText="1"/>
      <protection locked="0"/>
    </xf>
    <xf numFmtId="49" fontId="22" fillId="5" borderId="1" xfId="3" applyNumberFormat="1" applyFont="1" applyBorder="1" applyAlignment="1" applyProtection="1">
      <alignment horizontal="center" vertical="center" wrapText="1"/>
      <protection locked="0"/>
    </xf>
    <xf numFmtId="171" fontId="14" fillId="17" borderId="1" xfId="0" applyNumberFormat="1" applyFont="1" applyFill="1" applyBorder="1" applyAlignment="1" applyProtection="1">
      <alignment horizontal="center" vertical="center" wrapText="1"/>
      <protection locked="0"/>
    </xf>
    <xf numFmtId="0" fontId="13" fillId="15" borderId="0" xfId="0" applyFont="1" applyFill="1" applyAlignment="1">
      <alignment horizontal="center" vertical="center" wrapText="1"/>
    </xf>
    <xf numFmtId="0" fontId="0" fillId="15" borderId="0" xfId="0" applyFill="1" applyAlignment="1">
      <alignment horizontal="center" vertical="center"/>
    </xf>
    <xf numFmtId="0" fontId="13" fillId="15" borderId="0" xfId="0" applyFont="1" applyFill="1" applyAlignment="1">
      <alignment wrapText="1"/>
    </xf>
    <xf numFmtId="0" fontId="14" fillId="7" borderId="1" xfId="0" quotePrefix="1" applyFont="1" applyFill="1" applyBorder="1" applyAlignment="1" applyProtection="1">
      <alignment horizontal="center" vertical="center" wrapText="1"/>
      <protection locked="0"/>
    </xf>
    <xf numFmtId="2" fontId="11" fillId="12" borderId="1" xfId="7" applyNumberFormat="1" applyFont="1" applyFill="1" applyBorder="1" applyAlignment="1">
      <alignment horizontal="right" vertical="center"/>
    </xf>
    <xf numFmtId="2" fontId="11" fillId="12" borderId="1" xfId="8" applyNumberFormat="1" applyFont="1" applyFill="1" applyBorder="1" applyAlignment="1" applyProtection="1">
      <alignment horizontal="right" vertical="center"/>
    </xf>
    <xf numFmtId="0" fontId="13" fillId="9" borderId="1" xfId="7" applyFill="1" applyBorder="1" applyAlignment="1">
      <alignment horizontal="left" vertical="center" wrapText="1" indent="1"/>
    </xf>
    <xf numFmtId="0" fontId="14" fillId="15" borderId="4" xfId="0" applyFont="1" applyFill="1" applyBorder="1" applyAlignment="1">
      <alignment horizontal="center" vertical="center" wrapText="1"/>
    </xf>
    <xf numFmtId="0" fontId="13" fillId="9" borderId="1" xfId="7" applyFill="1" applyBorder="1" applyAlignment="1">
      <alignment horizontal="center" vertical="center" wrapText="1"/>
    </xf>
    <xf numFmtId="1" fontId="13" fillId="9" borderId="1" xfId="7" applyNumberFormat="1" applyFill="1" applyBorder="1" applyAlignment="1">
      <alignment horizontal="center" vertical="center" wrapText="1"/>
    </xf>
    <xf numFmtId="1" fontId="13" fillId="9" borderId="1" xfId="7" applyNumberFormat="1" applyFill="1" applyBorder="1" applyAlignment="1">
      <alignment horizontal="left" vertical="center" wrapText="1" indent="1"/>
    </xf>
    <xf numFmtId="171" fontId="11" fillId="21" borderId="1" xfId="7" applyNumberFormat="1" applyFont="1" applyFill="1" applyBorder="1" applyAlignment="1">
      <alignment horizontal="right" vertical="center"/>
    </xf>
    <xf numFmtId="43" fontId="11" fillId="21" borderId="1" xfId="8" applyFont="1" applyFill="1" applyBorder="1" applyAlignment="1" applyProtection="1">
      <alignment horizontal="right" vertical="center"/>
    </xf>
    <xf numFmtId="164" fontId="11" fillId="21" borderId="1" xfId="7" applyNumberFormat="1" applyFont="1" applyFill="1" applyBorder="1" applyAlignment="1">
      <alignment horizontal="right" vertical="center"/>
    </xf>
    <xf numFmtId="49" fontId="22" fillId="5" borderId="7" xfId="3" applyNumberFormat="1" applyFont="1" applyAlignment="1" applyProtection="1">
      <alignment horizontal="center" vertical="center" wrapText="1"/>
      <protection locked="0"/>
    </xf>
    <xf numFmtId="0" fontId="10" fillId="0" borderId="1" xfId="0" applyFont="1" applyBorder="1" applyAlignment="1">
      <alignment horizontal="center" vertical="center"/>
    </xf>
    <xf numFmtId="0" fontId="25" fillId="8" borderId="1" xfId="0" applyFont="1" applyFill="1" applyBorder="1" applyAlignment="1" applyProtection="1">
      <alignment horizontal="center" vertical="center" wrapText="1"/>
      <protection locked="0"/>
    </xf>
    <xf numFmtId="175" fontId="10" fillId="29" borderId="5" xfId="15" applyNumberFormat="1" applyFill="1" applyBorder="1" applyAlignment="1" applyProtection="1">
      <alignment vertical="center"/>
    </xf>
    <xf numFmtId="175" fontId="10" fillId="29" borderId="1" xfId="15" applyNumberFormat="1" applyFill="1" applyBorder="1" applyAlignment="1" applyProtection="1">
      <alignment vertical="center"/>
    </xf>
    <xf numFmtId="172" fontId="10" fillId="29" borderId="1" xfId="15" applyNumberFormat="1" applyFill="1" applyBorder="1" applyAlignment="1" applyProtection="1">
      <alignment vertical="center"/>
    </xf>
    <xf numFmtId="173" fontId="10" fillId="29" borderId="1" xfId="15" applyNumberFormat="1" applyFill="1" applyBorder="1" applyAlignment="1" applyProtection="1">
      <alignment vertical="center"/>
      <protection locked="0"/>
    </xf>
    <xf numFmtId="173" fontId="13" fillId="29" borderId="1" xfId="15" applyNumberFormat="1" applyFont="1" applyFill="1" applyBorder="1" applyAlignment="1" applyProtection="1">
      <alignment vertical="center"/>
      <protection locked="0"/>
    </xf>
    <xf numFmtId="173" fontId="13" fillId="32" borderId="1" xfId="15" applyNumberFormat="1" applyFont="1" applyFill="1" applyBorder="1" applyAlignment="1" applyProtection="1">
      <alignment vertical="center"/>
      <protection locked="0"/>
    </xf>
    <xf numFmtId="174" fontId="10" fillId="29" borderId="1" xfId="15" applyNumberFormat="1" applyFill="1" applyBorder="1" applyAlignment="1" applyProtection="1">
      <alignment vertical="center"/>
    </xf>
    <xf numFmtId="174" fontId="10" fillId="32" borderId="1" xfId="15" applyNumberFormat="1" applyFill="1" applyBorder="1" applyAlignment="1" applyProtection="1">
      <alignment vertical="center"/>
    </xf>
    <xf numFmtId="0" fontId="20" fillId="0" borderId="0" xfId="4" applyFill="1" applyAlignment="1" applyProtection="1">
      <alignment horizontal="left" vertical="center"/>
    </xf>
    <xf numFmtId="0" fontId="27" fillId="0" borderId="1" xfId="1" applyFont="1" applyBorder="1" applyAlignment="1">
      <alignment horizontal="center" vertical="center" wrapText="1"/>
    </xf>
    <xf numFmtId="0" fontId="13" fillId="2" borderId="0" xfId="7" quotePrefix="1" applyFill="1" applyAlignment="1">
      <alignment horizontal="center" vertical="center" wrapText="1"/>
    </xf>
    <xf numFmtId="0" fontId="25" fillId="15" borderId="1" xfId="0" applyFont="1" applyFill="1" applyBorder="1" applyAlignment="1" applyProtection="1">
      <alignment horizontal="center" vertical="center" wrapText="1"/>
      <protection locked="0"/>
    </xf>
    <xf numFmtId="0" fontId="36" fillId="0" borderId="0" xfId="7" applyFont="1"/>
    <xf numFmtId="170" fontId="13" fillId="28" borderId="0" xfId="7" applyNumberFormat="1" applyFill="1" applyAlignment="1">
      <alignment horizontal="left"/>
    </xf>
    <xf numFmtId="0" fontId="13" fillId="28" borderId="0" xfId="7" applyFill="1" applyAlignment="1">
      <alignment horizontal="left" vertical="center"/>
    </xf>
    <xf numFmtId="0" fontId="13"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quotePrefix="1" applyFont="1" applyBorder="1" applyAlignment="1">
      <alignment horizontal="center" vertical="center" wrapText="1"/>
    </xf>
    <xf numFmtId="0" fontId="13" fillId="15" borderId="0" xfId="7" applyFill="1" applyAlignment="1">
      <alignment vertical="center"/>
    </xf>
    <xf numFmtId="0" fontId="25" fillId="8" borderId="1" xfId="7" applyFont="1" applyFill="1" applyBorder="1" applyAlignment="1">
      <alignment horizontal="center" vertical="center" wrapText="1"/>
    </xf>
    <xf numFmtId="0" fontId="14" fillId="0" borderId="6" xfId="0" applyFont="1" applyBorder="1" applyAlignment="1">
      <alignment vertical="center" wrapText="1"/>
    </xf>
    <xf numFmtId="0" fontId="14" fillId="0" borderId="3" xfId="0" applyFont="1" applyBorder="1" applyAlignment="1">
      <alignment vertical="center" wrapText="1"/>
    </xf>
    <xf numFmtId="0" fontId="13" fillId="15" borderId="1" xfId="0" applyFont="1" applyFill="1" applyBorder="1" applyAlignment="1">
      <alignment horizontal="center" vertical="center" wrapText="1"/>
    </xf>
    <xf numFmtId="0" fontId="14" fillId="0" borderId="1" xfId="0" applyFont="1" applyBorder="1" applyAlignment="1">
      <alignment vertical="center" wrapText="1"/>
    </xf>
    <xf numFmtId="0" fontId="13" fillId="4" borderId="3" xfId="0" applyFont="1" applyFill="1" applyBorder="1" applyAlignment="1">
      <alignment vertical="center" wrapText="1"/>
    </xf>
    <xf numFmtId="0" fontId="13" fillId="0" borderId="4" xfId="0" applyFont="1" applyBorder="1" applyAlignment="1">
      <alignment horizontal="center" vertical="center" wrapText="1"/>
    </xf>
    <xf numFmtId="0" fontId="13" fillId="0" borderId="0" xfId="0" applyFont="1" applyAlignment="1">
      <alignment horizontal="center" vertical="center"/>
    </xf>
    <xf numFmtId="0" fontId="13" fillId="36" borderId="1" xfId="0" applyFont="1" applyFill="1" applyBorder="1" applyAlignment="1">
      <alignment horizontal="center" vertical="center" wrapText="1"/>
    </xf>
    <xf numFmtId="49" fontId="25" fillId="0" borderId="1" xfId="0" quotePrefix="1" applyNumberFormat="1" applyFont="1" applyBorder="1" applyAlignment="1" applyProtection="1">
      <alignment horizontal="center" vertical="center" wrapText="1"/>
      <protection locked="0"/>
    </xf>
    <xf numFmtId="0" fontId="25" fillId="0" borderId="1" xfId="0" applyFont="1" applyBorder="1" applyAlignment="1" applyProtection="1">
      <alignment horizontal="center" vertical="center" wrapText="1"/>
      <protection locked="0"/>
    </xf>
    <xf numFmtId="3" fontId="25" fillId="0" borderId="1" xfId="0" applyNumberFormat="1" applyFont="1" applyBorder="1" applyAlignment="1" applyProtection="1">
      <alignment horizontal="center" vertical="center" wrapText="1"/>
      <protection locked="0"/>
    </xf>
    <xf numFmtId="0" fontId="13" fillId="15" borderId="0" xfId="0" applyFont="1" applyFill="1"/>
    <xf numFmtId="171" fontId="25" fillId="9" borderId="1" xfId="7" applyNumberFormat="1" applyFont="1" applyFill="1" applyBorder="1" applyAlignment="1" applyProtection="1">
      <alignment horizontal="center" vertical="center"/>
      <protection locked="0"/>
    </xf>
    <xf numFmtId="171" fontId="25" fillId="3" borderId="1" xfId="7" applyNumberFormat="1" applyFont="1" applyFill="1" applyBorder="1" applyAlignment="1" applyProtection="1">
      <alignment horizontal="center" vertical="center"/>
      <protection locked="0"/>
    </xf>
    <xf numFmtId="164" fontId="25" fillId="3" borderId="1" xfId="7" applyNumberFormat="1" applyFont="1" applyFill="1" applyBorder="1" applyAlignment="1" applyProtection="1">
      <alignment horizontal="center" vertical="center"/>
      <protection locked="0"/>
    </xf>
    <xf numFmtId="176" fontId="26" fillId="16" borderId="1" xfId="7" applyNumberFormat="1" applyFont="1" applyFill="1" applyBorder="1" applyAlignment="1" applyProtection="1">
      <alignment horizontal="center" vertical="center"/>
      <protection locked="0"/>
    </xf>
    <xf numFmtId="176" fontId="25" fillId="17" borderId="1" xfId="7" applyNumberFormat="1" applyFont="1" applyFill="1" applyBorder="1" applyAlignment="1" applyProtection="1">
      <alignment horizontal="center" vertical="center"/>
      <protection locked="0"/>
    </xf>
    <xf numFmtId="176" fontId="26" fillId="18" borderId="1" xfId="7" applyNumberFormat="1" applyFont="1" applyFill="1" applyBorder="1" applyAlignment="1" applyProtection="1">
      <alignment horizontal="center" vertical="center"/>
      <protection locked="0"/>
    </xf>
    <xf numFmtId="176" fontId="26" fillId="19" borderId="1" xfId="7" applyNumberFormat="1" applyFont="1" applyFill="1" applyBorder="1" applyAlignment="1" applyProtection="1">
      <alignment horizontal="center" vertical="center"/>
      <protection locked="0"/>
    </xf>
    <xf numFmtId="176" fontId="25" fillId="20" borderId="1" xfId="7" applyNumberFormat="1" applyFont="1" applyFill="1" applyBorder="1" applyAlignment="1" applyProtection="1">
      <alignment horizontal="center" vertical="center"/>
      <protection locked="0"/>
    </xf>
    <xf numFmtId="176" fontId="26" fillId="16" borderId="1" xfId="84" applyNumberFormat="1" applyFont="1" applyFill="1" applyBorder="1" applyAlignment="1" applyProtection="1">
      <alignment horizontal="center" vertical="center"/>
      <protection locked="0"/>
    </xf>
    <xf numFmtId="176" fontId="25" fillId="17" borderId="1" xfId="84" applyNumberFormat="1" applyFont="1" applyFill="1" applyBorder="1" applyAlignment="1" applyProtection="1">
      <alignment horizontal="center" vertical="center"/>
      <protection locked="0"/>
    </xf>
    <xf numFmtId="176" fontId="26" fillId="18" borderId="1" xfId="84" applyNumberFormat="1" applyFont="1" applyFill="1" applyBorder="1" applyAlignment="1" applyProtection="1">
      <alignment horizontal="center" vertical="center"/>
      <protection locked="0"/>
    </xf>
    <xf numFmtId="176" fontId="26" fillId="19" borderId="1" xfId="84" applyNumberFormat="1" applyFont="1" applyFill="1" applyBorder="1" applyAlignment="1" applyProtection="1">
      <alignment horizontal="center" vertical="center"/>
      <protection locked="0"/>
    </xf>
    <xf numFmtId="176" fontId="25" fillId="20" borderId="1" xfId="84" applyNumberFormat="1" applyFont="1" applyFill="1" applyBorder="1" applyAlignment="1" applyProtection="1">
      <alignment horizontal="center" vertical="center"/>
      <protection locked="0"/>
    </xf>
    <xf numFmtId="164" fontId="25" fillId="9" borderId="1" xfId="84" applyNumberFormat="1" applyFont="1" applyFill="1" applyBorder="1" applyAlignment="1" applyProtection="1">
      <alignment horizontal="center" vertical="center"/>
      <protection locked="0"/>
    </xf>
    <xf numFmtId="177" fontId="25" fillId="3" borderId="1" xfId="84" applyNumberFormat="1" applyFont="1" applyFill="1" applyBorder="1" applyAlignment="1" applyProtection="1">
      <alignment horizontal="center" vertical="center"/>
      <protection locked="0"/>
    </xf>
    <xf numFmtId="0" fontId="20" fillId="15" borderId="0" xfId="4" applyFill="1" applyBorder="1" applyAlignment="1" applyProtection="1">
      <alignment vertical="center"/>
    </xf>
    <xf numFmtId="0" fontId="14" fillId="7" borderId="6" xfId="7" quotePrefix="1" applyFont="1" applyFill="1" applyBorder="1" applyAlignment="1">
      <alignment horizontal="center" vertical="center" wrapText="1"/>
    </xf>
    <xf numFmtId="0" fontId="14" fillId="7" borderId="6" xfId="7" applyFont="1" applyFill="1" applyBorder="1" applyAlignment="1">
      <alignment horizontal="center" vertical="center" wrapText="1"/>
    </xf>
    <xf numFmtId="49" fontId="28" fillId="7" borderId="6" xfId="7" applyNumberFormat="1" applyFont="1" applyFill="1" applyBorder="1" applyAlignment="1">
      <alignment horizontal="center" vertical="center" wrapText="1"/>
    </xf>
    <xf numFmtId="49" fontId="14" fillId="7" borderId="6" xfId="7" applyNumberFormat="1" applyFont="1" applyFill="1" applyBorder="1" applyAlignment="1">
      <alignment horizontal="center" vertical="center" wrapText="1"/>
    </xf>
    <xf numFmtId="49" fontId="28" fillId="7" borderId="6" xfId="7" quotePrefix="1" applyNumberFormat="1" applyFont="1" applyFill="1" applyBorder="1" applyAlignment="1">
      <alignment horizontal="center" vertical="center" wrapText="1"/>
    </xf>
    <xf numFmtId="0" fontId="14" fillId="7" borderId="6" xfId="0" applyFont="1" applyFill="1" applyBorder="1" applyAlignment="1" applyProtection="1">
      <alignment horizontal="center" vertical="center" wrapText="1"/>
      <protection locked="0"/>
    </xf>
    <xf numFmtId="0" fontId="13" fillId="0" borderId="0" xfId="0" applyFont="1"/>
    <xf numFmtId="14" fontId="13" fillId="0" borderId="0" xfId="0" applyNumberFormat="1" applyFont="1"/>
    <xf numFmtId="0" fontId="0" fillId="0" borderId="0" xfId="0" applyAlignment="1">
      <alignment horizontal="center"/>
    </xf>
    <xf numFmtId="0" fontId="14" fillId="45" borderId="1" xfId="0" applyFont="1" applyFill="1" applyBorder="1" applyAlignment="1">
      <alignment wrapText="1"/>
    </xf>
    <xf numFmtId="49" fontId="52" fillId="8" borderId="1" xfId="0" applyNumberFormat="1" applyFont="1" applyFill="1" applyBorder="1" applyAlignment="1" applyProtection="1">
      <alignment horizontal="center" vertical="center" wrapText="1"/>
      <protection locked="0"/>
    </xf>
    <xf numFmtId="0" fontId="14" fillId="45" borderId="2" xfId="0" applyFont="1" applyFill="1" applyBorder="1" applyAlignment="1">
      <alignment wrapText="1"/>
    </xf>
    <xf numFmtId="3" fontId="52" fillId="8" borderId="1" xfId="0" applyNumberFormat="1" applyFont="1" applyFill="1" applyBorder="1" applyAlignment="1" applyProtection="1">
      <alignment horizontal="center" vertical="center" wrapText="1"/>
      <protection locked="0"/>
    </xf>
    <xf numFmtId="0" fontId="52" fillId="8" borderId="1" xfId="0" applyFont="1" applyFill="1" applyBorder="1" applyAlignment="1" applyProtection="1">
      <alignment horizontal="center" vertical="center" wrapText="1"/>
      <protection locked="0"/>
    </xf>
    <xf numFmtId="49" fontId="52" fillId="34" borderId="1" xfId="0" applyNumberFormat="1" applyFont="1" applyFill="1" applyBorder="1" applyAlignment="1" applyProtection="1">
      <alignment horizontal="center" vertical="center" wrapText="1"/>
      <protection locked="0"/>
    </xf>
    <xf numFmtId="49" fontId="53" fillId="34" borderId="1" xfId="0" applyNumberFormat="1" applyFont="1" applyFill="1" applyBorder="1" applyAlignment="1" applyProtection="1">
      <alignment horizontal="center" vertical="center" wrapText="1"/>
      <protection locked="0"/>
    </xf>
    <xf numFmtId="49" fontId="21" fillId="34" borderId="1" xfId="0" applyNumberFormat="1" applyFont="1" applyFill="1" applyBorder="1" applyAlignment="1" applyProtection="1">
      <alignment horizontal="center" vertical="center" wrapText="1"/>
      <protection locked="0"/>
    </xf>
    <xf numFmtId="49" fontId="54" fillId="8" borderId="1" xfId="0" applyNumberFormat="1" applyFont="1" applyFill="1" applyBorder="1" applyAlignment="1" applyProtection="1">
      <alignment horizontal="center" vertical="center" wrapText="1"/>
      <protection locked="0"/>
    </xf>
    <xf numFmtId="3" fontId="55" fillId="8" borderId="1" xfId="0" applyNumberFormat="1" applyFont="1" applyFill="1" applyBorder="1" applyAlignment="1" applyProtection="1">
      <alignment horizontal="center" vertical="center" wrapText="1"/>
      <protection locked="0"/>
    </xf>
    <xf numFmtId="0" fontId="55" fillId="8" borderId="1" xfId="0" applyFont="1" applyFill="1" applyBorder="1" applyAlignment="1" applyProtection="1">
      <alignment horizontal="center" vertical="center" wrapText="1"/>
      <protection locked="0"/>
    </xf>
    <xf numFmtId="0" fontId="55" fillId="8" borderId="1" xfId="7" applyFont="1" applyFill="1" applyBorder="1" applyAlignment="1">
      <alignment horizontal="center" vertical="center" wrapText="1"/>
    </xf>
    <xf numFmtId="49" fontId="55" fillId="34" borderId="1" xfId="0" applyNumberFormat="1" applyFont="1" applyFill="1" applyBorder="1" applyAlignment="1" applyProtection="1">
      <alignment horizontal="center" vertical="center" wrapText="1"/>
      <protection locked="0"/>
    </xf>
    <xf numFmtId="0" fontId="14" fillId="8" borderId="1" xfId="7" applyFont="1" applyFill="1" applyBorder="1" applyAlignment="1">
      <alignment horizontal="center" vertical="center" wrapText="1"/>
    </xf>
    <xf numFmtId="0" fontId="13" fillId="9" borderId="21" xfId="7" applyFill="1" applyBorder="1" applyAlignment="1">
      <alignment vertical="center" wrapText="1"/>
    </xf>
    <xf numFmtId="0" fontId="13" fillId="9" borderId="2" xfId="7" applyFill="1" applyBorder="1" applyAlignment="1">
      <alignment horizontal="left" vertical="center" wrapText="1" indent="1"/>
    </xf>
    <xf numFmtId="0" fontId="13" fillId="9" borderId="2" xfId="7" applyFill="1" applyBorder="1" applyAlignment="1">
      <alignment horizontal="center" vertical="center" wrapText="1"/>
    </xf>
    <xf numFmtId="1" fontId="13" fillId="9" borderId="2" xfId="7" applyNumberFormat="1" applyFill="1" applyBorder="1" applyAlignment="1">
      <alignment horizontal="center" vertical="center" wrapText="1"/>
    </xf>
    <xf numFmtId="165" fontId="0" fillId="0" borderId="21" xfId="0" applyNumberFormat="1" applyBorder="1" applyAlignment="1">
      <alignment horizontal="center" vertical="center"/>
    </xf>
    <xf numFmtId="165" fontId="0" fillId="47" borderId="21" xfId="0" applyNumberFormat="1" applyFill="1" applyBorder="1" applyAlignment="1">
      <alignment horizontal="center" vertical="center"/>
    </xf>
    <xf numFmtId="0" fontId="20" fillId="0" borderId="0" xfId="4" applyFill="1" applyBorder="1" applyAlignment="1" applyProtection="1"/>
    <xf numFmtId="0" fontId="20" fillId="0" borderId="0" xfId="4" applyFill="1" applyBorder="1" applyAlignment="1" applyProtection="1">
      <alignment wrapText="1"/>
    </xf>
    <xf numFmtId="171" fontId="25" fillId="10" borderId="1" xfId="7" applyNumberFormat="1" applyFont="1" applyFill="1" applyBorder="1" applyAlignment="1" applyProtection="1">
      <alignment horizontal="center" vertical="center"/>
      <protection locked="0"/>
    </xf>
    <xf numFmtId="171" fontId="25" fillId="10" borderId="1" xfId="7" applyNumberFormat="1" applyFont="1" applyFill="1" applyBorder="1" applyAlignment="1">
      <alignment horizontal="center" vertical="center"/>
    </xf>
    <xf numFmtId="176" fontId="25" fillId="10" borderId="1" xfId="84" applyNumberFormat="1" applyFont="1" applyFill="1" applyBorder="1" applyAlignment="1" applyProtection="1">
      <alignment horizontal="center" vertical="center"/>
      <protection locked="0"/>
    </xf>
    <xf numFmtId="176" fontId="25" fillId="3" borderId="1" xfId="84" applyNumberFormat="1" applyFont="1" applyFill="1" applyBorder="1" applyAlignment="1" applyProtection="1">
      <alignment horizontal="center" vertical="center"/>
      <protection locked="0"/>
    </xf>
    <xf numFmtId="176" fontId="25" fillId="3" borderId="1" xfId="84" applyNumberFormat="1" applyFont="1" applyFill="1" applyBorder="1" applyAlignment="1">
      <alignment horizontal="center" vertical="center"/>
    </xf>
    <xf numFmtId="176" fontId="25" fillId="10" borderId="1" xfId="84" applyNumberFormat="1" applyFont="1" applyFill="1" applyBorder="1" applyAlignment="1">
      <alignment horizontal="center" vertical="center"/>
    </xf>
    <xf numFmtId="176" fontId="25" fillId="9" borderId="1" xfId="84" applyNumberFormat="1" applyFont="1" applyFill="1" applyBorder="1" applyAlignment="1" applyProtection="1">
      <alignment horizontal="center" vertical="center"/>
      <protection locked="0"/>
    </xf>
    <xf numFmtId="0" fontId="14" fillId="45" borderId="1" xfId="0" applyFont="1" applyFill="1" applyBorder="1"/>
    <xf numFmtId="0" fontId="14" fillId="45" borderId="5" xfId="0" applyFont="1" applyFill="1" applyBorder="1"/>
    <xf numFmtId="0" fontId="14" fillId="45" borderId="5" xfId="0" applyFont="1" applyFill="1" applyBorder="1" applyAlignment="1">
      <alignment wrapText="1"/>
    </xf>
    <xf numFmtId="0" fontId="14" fillId="45" borderId="2" xfId="0" applyFont="1" applyFill="1" applyBorder="1"/>
    <xf numFmtId="0" fontId="21" fillId="46" borderId="14" xfId="0" applyFont="1" applyFill="1" applyBorder="1"/>
    <xf numFmtId="0" fontId="21" fillId="46" borderId="14" xfId="0" quotePrefix="1" applyFont="1" applyFill="1" applyBorder="1"/>
    <xf numFmtId="0" fontId="25" fillId="46" borderId="14" xfId="0" applyFont="1" applyFill="1" applyBorder="1"/>
    <xf numFmtId="8" fontId="25" fillId="46" borderId="14" xfId="0" applyNumberFormat="1" applyFont="1" applyFill="1" applyBorder="1"/>
    <xf numFmtId="3" fontId="21" fillId="46" borderId="14" xfId="0" applyNumberFormat="1" applyFont="1" applyFill="1" applyBorder="1"/>
    <xf numFmtId="0" fontId="14" fillId="45" borderId="14" xfId="0" applyFont="1" applyFill="1" applyBorder="1"/>
    <xf numFmtId="0" fontId="59" fillId="0" borderId="2" xfId="0" applyFont="1" applyBorder="1"/>
    <xf numFmtId="0" fontId="59" fillId="0" borderId="14" xfId="0" applyFont="1" applyBorder="1"/>
    <xf numFmtId="0" fontId="59" fillId="49" borderId="2" xfId="0" applyFont="1" applyFill="1" applyBorder="1"/>
    <xf numFmtId="0" fontId="59" fillId="49" borderId="14" xfId="0" applyFont="1" applyFill="1" applyBorder="1"/>
    <xf numFmtId="0" fontId="13" fillId="9" borderId="21" xfId="7" applyFill="1" applyBorder="1" applyAlignment="1">
      <alignment horizontal="center" vertical="center" wrapText="1"/>
    </xf>
    <xf numFmtId="0" fontId="21" fillId="0" borderId="0" xfId="0" applyFont="1" applyAlignment="1">
      <alignment horizontal="left" vertical="center" wrapText="1"/>
    </xf>
    <xf numFmtId="0" fontId="21" fillId="0" borderId="0" xfId="0" applyFont="1" applyAlignment="1">
      <alignment wrapText="1"/>
    </xf>
    <xf numFmtId="49" fontId="18" fillId="6" borderId="0" xfId="2" applyNumberFormat="1" applyFill="1" applyAlignment="1" applyProtection="1">
      <alignment horizontal="left" vertical="center" wrapText="1"/>
      <protection locked="0"/>
    </xf>
    <xf numFmtId="0" fontId="13" fillId="0" borderId="0" xfId="0" quotePrefix="1" applyFont="1" applyAlignment="1">
      <alignment horizontal="left" wrapText="1"/>
    </xf>
    <xf numFmtId="0" fontId="56" fillId="0" borderId="0" xfId="0" applyFont="1" applyAlignment="1">
      <alignment wrapText="1"/>
    </xf>
    <xf numFmtId="0" fontId="13" fillId="0" borderId="0" xfId="0" quotePrefix="1" applyFont="1" applyAlignment="1" applyProtection="1">
      <alignment horizontal="left" vertical="top" wrapText="1"/>
      <protection locked="0"/>
    </xf>
    <xf numFmtId="0" fontId="13" fillId="0" borderId="0" xfId="0" applyFont="1" applyAlignment="1" applyProtection="1">
      <alignment horizontal="left" vertical="top" wrapText="1"/>
      <protection locked="0"/>
    </xf>
    <xf numFmtId="49" fontId="18" fillId="6" borderId="0" xfId="2" applyNumberFormat="1" applyFill="1" applyAlignment="1" applyProtection="1">
      <alignment horizontal="center" vertical="center" wrapText="1"/>
      <protection locked="0"/>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4" fillId="0" borderId="3" xfId="0" applyFont="1" applyBorder="1" applyAlignment="1">
      <alignment horizontal="left" vertical="center" wrapText="1"/>
    </xf>
    <xf numFmtId="0" fontId="14" fillId="0" borderId="5" xfId="0" applyFont="1" applyBorder="1" applyAlignment="1">
      <alignment horizontal="left" vertical="center" wrapText="1"/>
    </xf>
    <xf numFmtId="0" fontId="23" fillId="6" borderId="1" xfId="2" applyNumberFormat="1" applyFont="1" applyFill="1" applyBorder="1" applyAlignment="1">
      <alignment horizontal="center" vertical="center" wrapText="1"/>
    </xf>
    <xf numFmtId="171" fontId="25" fillId="17" borderId="3" xfId="0" applyNumberFormat="1" applyFont="1" applyFill="1" applyBorder="1" applyAlignment="1" applyProtection="1">
      <alignment horizontal="center" vertical="center"/>
      <protection locked="0"/>
    </xf>
    <xf numFmtId="171" fontId="25" fillId="17" borderId="5" xfId="0" applyNumberFormat="1" applyFont="1" applyFill="1" applyBorder="1" applyAlignment="1" applyProtection="1">
      <alignment horizontal="center" vertical="center"/>
      <protection locked="0"/>
    </xf>
    <xf numFmtId="0" fontId="13" fillId="4" borderId="3"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4" fillId="7" borderId="3" xfId="0" applyFont="1" applyFill="1" applyBorder="1" applyAlignment="1" applyProtection="1">
      <alignment horizontal="center" vertical="center" wrapText="1"/>
      <protection locked="0"/>
    </xf>
    <xf numFmtId="0" fontId="14" fillId="7" borderId="5" xfId="0" applyFont="1" applyFill="1" applyBorder="1" applyAlignment="1" applyProtection="1">
      <alignment horizontal="center" vertical="center" wrapText="1"/>
      <protection locked="0"/>
    </xf>
    <xf numFmtId="0" fontId="14" fillId="0" borderId="1" xfId="0" applyFont="1" applyBorder="1" applyAlignment="1">
      <alignment horizontal="left" vertical="center" wrapText="1"/>
    </xf>
    <xf numFmtId="0" fontId="13" fillId="0" borderId="1" xfId="0" applyFont="1" applyBorder="1" applyAlignment="1">
      <alignment horizontal="left" vertical="center" wrapText="1"/>
    </xf>
    <xf numFmtId="0" fontId="13" fillId="15" borderId="3" xfId="0" applyFont="1" applyFill="1" applyBorder="1" applyAlignment="1">
      <alignment horizontal="center" vertical="center" wrapText="1"/>
    </xf>
    <xf numFmtId="0" fontId="13" fillId="15" borderId="5"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49" fontId="13" fillId="9" borderId="23" xfId="0" applyNumberFormat="1" applyFont="1" applyFill="1" applyBorder="1" applyAlignment="1">
      <alignment horizontal="center" vertical="center" wrapText="1"/>
    </xf>
    <xf numFmtId="49" fontId="13" fillId="9" borderId="24" xfId="0" applyNumberFormat="1" applyFont="1" applyFill="1" applyBorder="1" applyAlignment="1">
      <alignment horizontal="center" vertical="center" wrapText="1"/>
    </xf>
    <xf numFmtId="49" fontId="13" fillId="9" borderId="25"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3" fillId="2" borderId="8" xfId="7" quotePrefix="1" applyFill="1" applyBorder="1" applyAlignment="1">
      <alignment horizontal="left" vertical="center" wrapText="1"/>
    </xf>
    <xf numFmtId="0" fontId="13" fillId="2" borderId="8" xfId="0" quotePrefix="1" applyFont="1" applyFill="1" applyBorder="1" applyAlignment="1">
      <alignment horizontal="left" vertical="center" wrapText="1"/>
    </xf>
    <xf numFmtId="0" fontId="13" fillId="0" borderId="1" xfId="0" applyFont="1" applyBorder="1" applyAlignment="1">
      <alignment horizontal="center" vertical="center" wrapText="1"/>
    </xf>
    <xf numFmtId="0" fontId="14" fillId="7" borderId="11" xfId="0" applyFont="1" applyFill="1" applyBorder="1" applyAlignment="1" applyProtection="1">
      <alignment horizontal="center" vertical="center" wrapText="1"/>
      <protection locked="0"/>
    </xf>
    <xf numFmtId="0" fontId="14" fillId="7" borderId="0" xfId="0" applyFont="1" applyFill="1" applyAlignment="1" applyProtection="1">
      <alignment horizontal="center" vertical="center" wrapText="1"/>
      <protection locked="0"/>
    </xf>
    <xf numFmtId="0" fontId="14" fillId="0" borderId="1" xfId="0" applyFont="1" applyBorder="1" applyAlignment="1">
      <alignment horizontal="left" vertical="center" wrapText="1" indent="1"/>
    </xf>
    <xf numFmtId="0" fontId="30" fillId="16" borderId="1" xfId="0" applyFont="1" applyFill="1" applyBorder="1" applyAlignment="1" applyProtection="1">
      <alignment horizontal="center" vertical="center" wrapText="1"/>
      <protection locked="0"/>
    </xf>
    <xf numFmtId="0" fontId="23" fillId="6" borderId="3" xfId="2" applyNumberFormat="1" applyFont="1" applyFill="1" applyBorder="1" applyAlignment="1">
      <alignment horizontal="center" vertical="center" wrapText="1"/>
    </xf>
    <xf numFmtId="0" fontId="23" fillId="6" borderId="4" xfId="2" applyNumberFormat="1" applyFont="1" applyFill="1" applyBorder="1" applyAlignment="1">
      <alignment horizontal="center" vertical="center" wrapText="1"/>
    </xf>
    <xf numFmtId="0" fontId="23" fillId="6" borderId="5" xfId="2" applyNumberFormat="1" applyFont="1" applyFill="1" applyBorder="1" applyAlignment="1">
      <alignment horizontal="center" vertical="center" wrapText="1"/>
    </xf>
    <xf numFmtId="0" fontId="34" fillId="0" borderId="15" xfId="0" applyFont="1" applyBorder="1" applyAlignment="1">
      <alignment horizontal="center" vertical="center" wrapText="1"/>
    </xf>
    <xf numFmtId="0" fontId="34" fillId="0" borderId="16" xfId="0" applyFont="1" applyBorder="1" applyAlignment="1">
      <alignment horizontal="center" vertical="center" wrapText="1"/>
    </xf>
    <xf numFmtId="171" fontId="34" fillId="0" borderId="17" xfId="0" applyNumberFormat="1" applyFont="1" applyBorder="1" applyAlignment="1">
      <alignment horizontal="center" vertical="center" wrapText="1"/>
    </xf>
    <xf numFmtId="0" fontId="34" fillId="0" borderId="11" xfId="0" applyFont="1" applyBorder="1" applyAlignment="1">
      <alignment horizontal="center" vertical="center" wrapText="1"/>
    </xf>
    <xf numFmtId="0" fontId="34" fillId="0" borderId="0" xfId="0" applyFont="1" applyAlignment="1">
      <alignment horizontal="center" vertical="center" wrapText="1"/>
    </xf>
    <xf numFmtId="171" fontId="34" fillId="0" borderId="12" xfId="0" applyNumberFormat="1" applyFont="1" applyBorder="1" applyAlignment="1">
      <alignment horizontal="center" vertical="center" wrapText="1"/>
    </xf>
    <xf numFmtId="0" fontId="34" fillId="0" borderId="13" xfId="0" applyFont="1" applyBorder="1" applyAlignment="1">
      <alignment horizontal="center" vertical="center" wrapText="1"/>
    </xf>
    <xf numFmtId="0" fontId="34" fillId="0" borderId="8" xfId="0" applyFont="1" applyBorder="1" applyAlignment="1">
      <alignment horizontal="center" vertical="center" wrapText="1"/>
    </xf>
    <xf numFmtId="171" fontId="34" fillId="0" borderId="14" xfId="0" applyNumberFormat="1" applyFont="1" applyBorder="1" applyAlignment="1">
      <alignment horizontal="center" vertical="center" wrapText="1"/>
    </xf>
    <xf numFmtId="0" fontId="16" fillId="0" borderId="6" xfId="0" applyFont="1" applyBorder="1" applyAlignment="1">
      <alignment horizontal="left" vertical="center" wrapText="1" indent="1"/>
    </xf>
    <xf numFmtId="0" fontId="16" fillId="0" borderId="18" xfId="0" applyFont="1" applyBorder="1" applyAlignment="1">
      <alignment horizontal="left" vertical="center" wrapText="1" indent="1"/>
    </xf>
    <xf numFmtId="0" fontId="16" fillId="0" borderId="2" xfId="0" applyFont="1" applyBorder="1" applyAlignment="1">
      <alignment horizontal="left" vertical="center" wrapText="1" indent="1"/>
    </xf>
    <xf numFmtId="0" fontId="34" fillId="0" borderId="17"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4" xfId="0" applyFont="1" applyBorder="1" applyAlignment="1">
      <alignment horizontal="center" vertical="center" wrapText="1"/>
    </xf>
    <xf numFmtId="0" fontId="14" fillId="7" borderId="1" xfId="0" applyFont="1" applyFill="1" applyBorder="1" applyAlignment="1">
      <alignment horizontal="center" vertical="center" wrapText="1"/>
    </xf>
    <xf numFmtId="0" fontId="35" fillId="35" borderId="13" xfId="18" quotePrefix="1" applyBorder="1" applyAlignment="1" applyProtection="1">
      <alignment horizontal="left" vertical="center" wrapText="1"/>
    </xf>
    <xf numFmtId="0" fontId="35" fillId="35" borderId="8" xfId="18" quotePrefix="1" applyBorder="1" applyAlignment="1" applyProtection="1">
      <alignment horizontal="left" vertical="center" wrapText="1"/>
    </xf>
    <xf numFmtId="0" fontId="35" fillId="35" borderId="13" xfId="18" quotePrefix="1" applyBorder="1" applyAlignment="1" applyProtection="1">
      <alignment horizontal="center" vertical="center" wrapText="1"/>
    </xf>
    <xf numFmtId="0" fontId="35" fillId="35" borderId="8" xfId="18" quotePrefix="1" applyBorder="1" applyAlignment="1" applyProtection="1">
      <alignment horizontal="center" vertical="center" wrapText="1"/>
    </xf>
    <xf numFmtId="0" fontId="35" fillId="35" borderId="14" xfId="18" quotePrefix="1" applyBorder="1" applyAlignment="1" applyProtection="1">
      <alignment horizontal="center" vertical="center" wrapText="1"/>
    </xf>
    <xf numFmtId="0" fontId="23" fillId="6" borderId="1" xfId="2" applyNumberFormat="1" applyFont="1" applyFill="1" applyBorder="1" applyAlignment="1" applyProtection="1">
      <alignment horizontal="center" vertical="center" wrapText="1"/>
    </xf>
    <xf numFmtId="49" fontId="13" fillId="0" borderId="21" xfId="0" applyNumberFormat="1" applyFont="1" applyBorder="1" applyAlignment="1">
      <alignment horizontal="center" vertical="center" wrapText="1"/>
    </xf>
    <xf numFmtId="0" fontId="14" fillId="7" borderId="1" xfId="0" applyFont="1" applyFill="1" applyBorder="1" applyAlignment="1" applyProtection="1">
      <alignment horizontal="center" vertical="center" wrapText="1"/>
      <protection locked="0"/>
    </xf>
    <xf numFmtId="0" fontId="14" fillId="7" borderId="1" xfId="0" quotePrefix="1" applyFont="1" applyFill="1" applyBorder="1" applyAlignment="1" applyProtection="1">
      <alignment horizontal="center" vertical="center" wrapText="1"/>
      <protection locked="0"/>
    </xf>
    <xf numFmtId="0" fontId="14" fillId="7" borderId="6" xfId="0" applyFont="1" applyFill="1" applyBorder="1" applyAlignment="1" applyProtection="1">
      <alignment horizontal="center" vertical="center" wrapText="1"/>
      <protection locked="0"/>
    </xf>
    <xf numFmtId="0" fontId="13" fillId="0" borderId="21" xfId="0" applyFont="1" applyBorder="1" applyAlignment="1">
      <alignment horizontal="center" vertical="center" wrapText="1" indent="1"/>
    </xf>
    <xf numFmtId="0" fontId="0" fillId="15" borderId="8" xfId="0" applyFill="1" applyBorder="1" applyAlignment="1">
      <alignment horizontal="left" vertical="center" wrapText="1"/>
    </xf>
    <xf numFmtId="0" fontId="13" fillId="0" borderId="21" xfId="0" applyFont="1" applyBorder="1" applyAlignment="1">
      <alignment horizontal="center" vertical="center" wrapText="1"/>
    </xf>
    <xf numFmtId="0" fontId="14" fillId="0" borderId="3" xfId="0" applyFont="1" applyBorder="1" applyAlignment="1">
      <alignment horizontal="left" vertical="center" wrapText="1" indent="1"/>
    </xf>
    <xf numFmtId="0" fontId="14" fillId="0" borderId="4" xfId="0" applyFont="1" applyBorder="1" applyAlignment="1">
      <alignment horizontal="left" vertical="center" wrapText="1" indent="1"/>
    </xf>
    <xf numFmtId="0" fontId="14" fillId="0" borderId="5" xfId="0" applyFont="1" applyBorder="1" applyAlignment="1">
      <alignment horizontal="left" vertical="center" wrapText="1" indent="1"/>
    </xf>
    <xf numFmtId="49" fontId="13" fillId="34" borderId="3" xfId="0" applyNumberFormat="1" applyFont="1" applyFill="1" applyBorder="1" applyAlignment="1" applyProtection="1">
      <alignment horizontal="center" vertical="center" wrapText="1"/>
      <protection locked="0"/>
    </xf>
    <xf numFmtId="0" fontId="0" fillId="0" borderId="4" xfId="0" applyBorder="1" applyAlignment="1">
      <alignment vertical="center"/>
    </xf>
    <xf numFmtId="0" fontId="0" fillId="0" borderId="5" xfId="0" applyBorder="1" applyAlignment="1">
      <alignment vertical="center"/>
    </xf>
    <xf numFmtId="0" fontId="23" fillId="6" borderId="3" xfId="2" quotePrefix="1" applyNumberFormat="1" applyFont="1" applyFill="1" applyBorder="1" applyAlignment="1">
      <alignment horizontal="left" vertical="center" wrapText="1"/>
    </xf>
    <xf numFmtId="0" fontId="23" fillId="6" borderId="4" xfId="2" quotePrefix="1" applyNumberFormat="1" applyFont="1" applyFill="1" applyBorder="1" applyAlignment="1">
      <alignment horizontal="left" vertical="center" wrapText="1"/>
    </xf>
    <xf numFmtId="0" fontId="23" fillId="6" borderId="4" xfId="2" applyNumberFormat="1" applyFont="1" applyFill="1" applyBorder="1" applyAlignment="1">
      <alignment horizontal="left" vertical="center" wrapText="1"/>
    </xf>
    <xf numFmtId="0" fontId="23" fillId="6" borderId="5" xfId="2"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35" fillId="15" borderId="0" xfId="18" quotePrefix="1" applyFill="1" applyBorder="1" applyAlignment="1" applyProtection="1">
      <alignment horizontal="left" vertical="top" wrapText="1"/>
    </xf>
    <xf numFmtId="0" fontId="23" fillId="6" borderId="3" xfId="2" applyNumberFormat="1" applyFont="1" applyFill="1" applyBorder="1" applyAlignment="1" applyProtection="1">
      <alignment horizontal="center" vertical="center" wrapText="1"/>
    </xf>
    <xf numFmtId="0" fontId="23" fillId="6" borderId="4" xfId="2" applyNumberFormat="1" applyFont="1" applyFill="1" applyBorder="1" applyAlignment="1" applyProtection="1">
      <alignment horizontal="center" vertical="center" wrapText="1"/>
    </xf>
    <xf numFmtId="0" fontId="23" fillId="6" borderId="5" xfId="2" applyNumberFormat="1" applyFont="1" applyFill="1" applyBorder="1" applyAlignment="1" applyProtection="1">
      <alignment horizontal="center" vertical="center" wrapText="1"/>
    </xf>
    <xf numFmtId="0" fontId="14" fillId="45" borderId="18" xfId="0" applyFont="1" applyFill="1" applyBorder="1" applyAlignment="1">
      <alignment wrapText="1"/>
    </xf>
    <xf numFmtId="0" fontId="14" fillId="45" borderId="22" xfId="0" applyFont="1" applyFill="1" applyBorder="1" applyAlignment="1">
      <alignment wrapText="1"/>
    </xf>
    <xf numFmtId="0" fontId="14" fillId="45" borderId="18" xfId="0" applyFont="1" applyFill="1" applyBorder="1"/>
    <xf numFmtId="0" fontId="14" fillId="45" borderId="22" xfId="0" applyFont="1" applyFill="1" applyBorder="1"/>
    <xf numFmtId="0" fontId="23" fillId="6" borderId="11" xfId="2" applyNumberFormat="1" applyFont="1" applyFill="1" applyBorder="1" applyAlignment="1">
      <alignment horizontal="center" vertical="center" wrapText="1"/>
    </xf>
    <xf numFmtId="0" fontId="23" fillId="6" borderId="0" xfId="2" applyNumberFormat="1" applyFont="1" applyFill="1" applyBorder="1" applyAlignment="1">
      <alignment horizontal="center" vertical="center" wrapText="1"/>
    </xf>
    <xf numFmtId="0" fontId="58" fillId="48" borderId="3" xfId="0" applyFont="1" applyFill="1" applyBorder="1" applyAlignment="1">
      <alignment wrapText="1"/>
    </xf>
    <xf numFmtId="0" fontId="58" fillId="48" borderId="4" xfId="0" applyFont="1" applyFill="1" applyBorder="1" applyAlignment="1">
      <alignment wrapText="1"/>
    </xf>
    <xf numFmtId="0" fontId="31" fillId="6" borderId="3" xfId="2" applyNumberFormat="1" applyFont="1" applyFill="1" applyBorder="1" applyAlignment="1" applyProtection="1">
      <alignment horizontal="center" vertical="center" wrapText="1"/>
    </xf>
    <xf numFmtId="0" fontId="31" fillId="6" borderId="4" xfId="2" applyNumberFormat="1" applyFont="1" applyFill="1" applyBorder="1" applyAlignment="1" applyProtection="1">
      <alignment horizontal="center" vertical="center" wrapText="1"/>
    </xf>
    <xf numFmtId="0" fontId="31" fillId="6" borderId="5" xfId="2" applyNumberFormat="1" applyFont="1" applyFill="1" applyBorder="1" applyAlignment="1" applyProtection="1">
      <alignment horizontal="center" vertical="center" wrapText="1"/>
    </xf>
    <xf numFmtId="0" fontId="14" fillId="7" borderId="3" xfId="0" applyFont="1" applyFill="1" applyBorder="1" applyAlignment="1">
      <alignment horizontal="left" vertical="center" wrapText="1"/>
    </xf>
    <xf numFmtId="0" fontId="14" fillId="7" borderId="4" xfId="0" applyFont="1" applyFill="1" applyBorder="1" applyAlignment="1">
      <alignment horizontal="left" vertical="center" wrapText="1"/>
    </xf>
    <xf numFmtId="0" fontId="14" fillId="7" borderId="5" xfId="0" applyFont="1" applyFill="1" applyBorder="1" applyAlignment="1">
      <alignment horizontal="left" vertical="center" wrapText="1"/>
    </xf>
    <xf numFmtId="0" fontId="31" fillId="6" borderId="3" xfId="2" applyNumberFormat="1" applyFont="1" applyFill="1" applyBorder="1" applyAlignment="1" applyProtection="1">
      <alignment horizontal="left" vertical="center" wrapText="1"/>
    </xf>
    <xf numFmtId="0" fontId="31" fillId="6" borderId="4" xfId="2" applyNumberFormat="1" applyFont="1" applyFill="1" applyBorder="1" applyAlignment="1" applyProtection="1">
      <alignment horizontal="left" vertical="center" wrapText="1"/>
    </xf>
    <xf numFmtId="0" fontId="31" fillId="6" borderId="5" xfId="2" applyNumberFormat="1" applyFont="1" applyFill="1" applyBorder="1" applyAlignment="1" applyProtection="1">
      <alignment horizontal="left" vertical="center" wrapText="1"/>
    </xf>
    <xf numFmtId="0" fontId="13" fillId="0" borderId="0" xfId="0" quotePrefix="1" applyFont="1" applyAlignment="1">
      <alignment horizontal="left" vertical="top" wrapText="1"/>
    </xf>
    <xf numFmtId="0" fontId="13" fillId="0" borderId="0" xfId="0" quotePrefix="1" applyFont="1" applyAlignment="1">
      <alignment horizontal="left"/>
    </xf>
  </cellXfs>
  <cellStyles count="100">
    <cellStyle name="40% - Accent1 2" xfId="15" xr:uid="{00000000-0005-0000-0000-000000000000}"/>
    <cellStyle name="40% - Accent4 2" xfId="16" xr:uid="{00000000-0005-0000-0000-000001000000}"/>
    <cellStyle name="60% - Accent2" xfId="10" builtinId="36"/>
    <cellStyle name="Accent1" xfId="9" builtinId="29"/>
    <cellStyle name="Accent4" xfId="11" builtinId="41"/>
    <cellStyle name="Accent6" xfId="12" builtinId="49"/>
    <cellStyle name="Annotation_CEPATNEI" xfId="44" xr:uid="{12CF9094-116F-45BF-AE2C-CC0C78FAC78A}"/>
    <cellStyle name="Bad 2" xfId="45" xr:uid="{7FAABB69-DBFE-41F7-B6D5-F321D16976AC}"/>
    <cellStyle name="Blank_CEPATNEI" xfId="46" xr:uid="{1D453D75-31DD-48EF-83AC-2C0D249E33D4}"/>
    <cellStyle name="Calculation 2" xfId="87" xr:uid="{BFC49024-C982-4FA5-8A92-8845D7103FFB}"/>
    <cellStyle name="ColumnHeading_CEPATNEI" xfId="47" xr:uid="{3FC08207-0976-4556-B00A-C8E90C2464B9}"/>
    <cellStyle name="Comma 10" xfId="43" xr:uid="{06D7258B-BBB8-4F7C-9996-521246C4F22B}"/>
    <cellStyle name="Comma 2" xfId="8" xr:uid="{00000000-0005-0000-0000-000006000000}"/>
    <cellStyle name="Comma 2 10" xfId="41" xr:uid="{EB01FBBB-873D-4855-A17F-07F039E7ED17}"/>
    <cellStyle name="Comma 2 2" xfId="14" xr:uid="{00000000-0005-0000-0000-000007000000}"/>
    <cellStyle name="Comma 2 2 2" xfId="78" xr:uid="{FBCEB3E2-F993-444D-B3F6-EBF178D69D55}"/>
    <cellStyle name="Comma 2 3" xfId="19" xr:uid="{00000000-0005-0000-0000-000008000000}"/>
    <cellStyle name="Comma 2 4" xfId="22" xr:uid="{00000000-0005-0000-0000-000009000000}"/>
    <cellStyle name="Comma 2 5" xfId="25" xr:uid="{00000000-0005-0000-0000-00000A000000}"/>
    <cellStyle name="Comma 2 6" xfId="28" xr:uid="{00000000-0005-0000-0000-00000B000000}"/>
    <cellStyle name="Comma 2 7" xfId="31" xr:uid="{00000000-0005-0000-0000-00000C000000}"/>
    <cellStyle name="Comma 2 8" xfId="34" xr:uid="{967158A6-4F37-4C9E-BD2B-2BC99231C9EA}"/>
    <cellStyle name="Comma 2 9" xfId="38" xr:uid="{1DD144CB-D4CF-404B-8694-6DE3367A493C}"/>
    <cellStyle name="Comma 3" xfId="21" xr:uid="{00000000-0005-0000-0000-00000D000000}"/>
    <cellStyle name="Comma 3 2" xfId="49" xr:uid="{FD29B3E0-0ECC-469A-BC1F-DC55AFDF3D43}"/>
    <cellStyle name="Comma 3 3" xfId="88" xr:uid="{66230871-CAAD-4DB4-B240-4D7BD3AC037B}"/>
    <cellStyle name="Comma 3 4" xfId="48" xr:uid="{292361D3-8072-41D9-93BE-0B644CF293E3}"/>
    <cellStyle name="Comma 4" xfId="24" xr:uid="{00000000-0005-0000-0000-00000E000000}"/>
    <cellStyle name="Comma 5" xfId="27" xr:uid="{00000000-0005-0000-0000-00000F000000}"/>
    <cellStyle name="Comma 6" xfId="30" xr:uid="{00000000-0005-0000-0000-000010000000}"/>
    <cellStyle name="Comma 7" xfId="33" xr:uid="{00000000-0005-0000-0000-000011000000}"/>
    <cellStyle name="Comma 8" xfId="37" xr:uid="{1077AB07-12F1-4639-89CE-EE6F5F29A37C}"/>
    <cellStyle name="Comma 9" xfId="40" xr:uid="{EB97A999-6A58-4121-BEEF-E49ECE244E4A}"/>
    <cellStyle name="Currency [0] 2" xfId="50" xr:uid="{66F2420F-8DE5-4C5B-A4A7-51DA1DE890A7}"/>
    <cellStyle name="Currency [0] 2 2" xfId="51" xr:uid="{CA36E8CC-7C42-46E7-BE60-3EDDCDAF05D0}"/>
    <cellStyle name="Currency [0] 2 3" xfId="89" xr:uid="{91C370CB-7B9B-4B90-8E5A-ECEAA17E9B69}"/>
    <cellStyle name="Currency [0] 3" xfId="52" xr:uid="{808AF88B-2B51-42EA-B412-C7475D6CE8FC}"/>
    <cellStyle name="Currency [0] 3 2" xfId="90" xr:uid="{F638E602-6BDE-4020-80BE-D2E6B2AB4FEB}"/>
    <cellStyle name="Currency 2" xfId="53" xr:uid="{1F16DA26-3270-4280-B8DA-692D0805B8CF}"/>
    <cellStyle name="Currency 2 2" xfId="54" xr:uid="{57C5A1F7-A9DC-48F2-A382-A0D4BA5D6C8E}"/>
    <cellStyle name="Currency 2 3" xfId="91" xr:uid="{55F443C1-FA82-44E9-86DA-7AACE0D5D6E7}"/>
    <cellStyle name="EmptyCell_CEPATNEI" xfId="55" xr:uid="{859F3981-C81D-4503-9589-160D8FC45522}"/>
    <cellStyle name="Explanatory Text 2" xfId="92" xr:uid="{2220C15C-F071-4366-9C47-9F4210E85366}"/>
    <cellStyle name="Fixed_CEPATNEI" xfId="56" xr:uid="{6E3C960E-E3F7-4F63-B637-B7591273B9C1}"/>
    <cellStyle name="Good 2" xfId="57" xr:uid="{778871BC-0141-4A12-A785-465C140BF6D3}"/>
    <cellStyle name="Good 2 2" xfId="93" xr:uid="{3FC414AD-0151-4ED6-A85C-28DF3774E698}"/>
    <cellStyle name="Heading 2" xfId="5" builtinId="17"/>
    <cellStyle name="Heading 3" xfId="6" builtinId="18"/>
    <cellStyle name="Heading 4" xfId="2" builtinId="19"/>
    <cellStyle name="Hyperlink" xfId="4" builtinId="8"/>
    <cellStyle name="Hyperlink 2" xfId="58" xr:uid="{66446003-A200-4FBA-A142-1275AABAD0A1}"/>
    <cellStyle name="Input" xfId="3" builtinId="20"/>
    <cellStyle name="LinkedTo_CEPATNEI" xfId="59" xr:uid="{982836C2-01EC-4058-AD3F-A59D83640C55}"/>
    <cellStyle name="LinksFrom_CEPATNEI" xfId="60" xr:uid="{85D54AA2-0797-4C60-ACE4-448D5674D61C}"/>
    <cellStyle name="Neutral 2" xfId="18" xr:uid="{00000000-0005-0000-0000-000017000000}"/>
    <cellStyle name="Neutral 2 2" xfId="94" xr:uid="{BD6E056B-2075-44BF-A44D-49DFB6CCDB5A}"/>
    <cellStyle name="Normal" xfId="0" builtinId="0"/>
    <cellStyle name="Normal 10" xfId="84" xr:uid="{75F89BAC-B5E2-4AB8-8125-57B75531AF01}"/>
    <cellStyle name="Normal 2" xfId="7" xr:uid="{00000000-0005-0000-0000-000019000000}"/>
    <cellStyle name="Normal 2 2" xfId="61" xr:uid="{25546B9C-05C2-4A3F-AD70-D25961B67A50}"/>
    <cellStyle name="Normal 2 3" xfId="95" xr:uid="{5CB8F88D-92F5-4977-8872-A839708DEC77}"/>
    <cellStyle name="Normal 2_Annex 2 EHV charges" xfId="85" xr:uid="{15F283C1-6398-4F74-9797-76C587EF01A0}"/>
    <cellStyle name="Normal 3" xfId="13" xr:uid="{00000000-0005-0000-0000-00001A000000}"/>
    <cellStyle name="Normal 3 10" xfId="42" xr:uid="{039B3353-0EAE-49EA-BE1F-B58C56D91ACB}"/>
    <cellStyle name="Normal 3 2" xfId="17" xr:uid="{00000000-0005-0000-0000-00001B000000}"/>
    <cellStyle name="Normal 3 2 2" xfId="63" xr:uid="{84FE2134-4D77-43ED-818E-D90F075BBE9C}"/>
    <cellStyle name="Normal 3 2 3" xfId="62" xr:uid="{A12E83AA-D8C0-4E94-AD0B-9F3FAA820214}"/>
    <cellStyle name="Normal 3 2_Final Sole Use Costs 2019 -2020" xfId="64" xr:uid="{A496E315-3DD8-4B03-A030-FD4D46CDABEC}"/>
    <cellStyle name="Normal 3 3" xfId="20" xr:uid="{00000000-0005-0000-0000-00001C000000}"/>
    <cellStyle name="Normal 3 3 2" xfId="65" xr:uid="{C6F21DAE-91B0-44CF-A4BA-56F569CA7738}"/>
    <cellStyle name="Normal 3 4" xfId="23" xr:uid="{00000000-0005-0000-0000-00001D000000}"/>
    <cellStyle name="Normal 3 4 2" xfId="79" xr:uid="{751A94EE-418B-457A-9D90-9A9ECF1B9875}"/>
    <cellStyle name="Normal 3 5" xfId="26" xr:uid="{00000000-0005-0000-0000-00001E000000}"/>
    <cellStyle name="Normal 3 5 2" xfId="96" xr:uid="{C60480FE-9AFC-4DAC-9144-CFCFFE19607F}"/>
    <cellStyle name="Normal 3 6" xfId="29" xr:uid="{00000000-0005-0000-0000-00001F000000}"/>
    <cellStyle name="Normal 3 6 2" xfId="97" xr:uid="{3916119C-B43F-40D5-BCC2-05449D6C8D30}"/>
    <cellStyle name="Normal 3 7" xfId="32" xr:uid="{00000000-0005-0000-0000-000020000000}"/>
    <cellStyle name="Normal 3 8" xfId="35" xr:uid="{9E78FE71-1E05-4C14-997B-885842E9B9FB}"/>
    <cellStyle name="Normal 3 9" xfId="39" xr:uid="{A3A3EC4F-0929-4707-9248-4B8AEA8D3441}"/>
    <cellStyle name="Normal 3_Annex 2 EHV charges" xfId="86" xr:uid="{46680E7B-F83F-4F8C-AA6E-A798F54390EA}"/>
    <cellStyle name="Normal 4" xfId="66" xr:uid="{B8D95836-B519-4113-A7D7-CC9BD0849F20}"/>
    <cellStyle name="Normal 4 2" xfId="67" xr:uid="{828D1A36-137E-4FDD-9419-75761EE2DAAB}"/>
    <cellStyle name="Normal 4_Annex 2 EHV charges" xfId="98" xr:uid="{5992682B-BC9B-4954-96AC-0F79538536BA}"/>
    <cellStyle name="Normal 5" xfId="68" xr:uid="{8D704B64-DE37-47AD-B96E-98723DF41B2E}"/>
    <cellStyle name="Normal 5 2" xfId="69" xr:uid="{9B947DA2-5F40-421C-A94F-A703D3BC373F}"/>
    <cellStyle name="Normal 5_Final Sole Use Costs 2019 -2020" xfId="70" xr:uid="{18C92624-666F-45D4-AB9F-4C2E5489D1FB}"/>
    <cellStyle name="Normal 6" xfId="71" xr:uid="{8EFC63E3-D87D-40F3-A26E-D9C46ADF8E7D}"/>
    <cellStyle name="Normal 6 2" xfId="80" xr:uid="{88741DAC-1301-4D05-BD5B-0025352D60E5}"/>
    <cellStyle name="Normal 6_Annex 2 EHV charges" xfId="99" xr:uid="{23851518-A006-47B6-8170-6543456AA010}"/>
    <cellStyle name="Normal 7" xfId="81" xr:uid="{840F514F-8827-4DDF-BB63-36AA1009E32D}"/>
    <cellStyle name="Normal 8" xfId="82" xr:uid="{1DF393D8-27F8-4E91-8907-F3410444B8D9}"/>
    <cellStyle name="Normal 9" xfId="83" xr:uid="{4FF65418-E933-4458-815B-BBCC0907006D}"/>
    <cellStyle name="Normal_Sheet1" xfId="1" xr:uid="{00000000-0005-0000-0000-000021000000}"/>
    <cellStyle name="Percent 2" xfId="72" xr:uid="{D8F9FDD3-234D-4FAD-B702-3E4821FF271C}"/>
    <cellStyle name="Percent 3" xfId="73" xr:uid="{BD3A89DE-974C-4BC4-BCDA-D86D9989D488}"/>
    <cellStyle name="RowHeading_CEPATNEI" xfId="74" xr:uid="{6BA67D22-AC4E-43E7-9F02-F83B5320605F}"/>
    <cellStyle name="SectionHeading_CEPATNEI" xfId="75" xr:uid="{2BF30E31-D532-4B13-A833-A179449A0A2F}"/>
    <cellStyle name="Style 1" xfId="76" xr:uid="{1F0E1292-F077-407F-A3E7-AFB0F7E4E40D}"/>
    <cellStyle name="SubSection_CEPATNEI" xfId="77" xr:uid="{ADC99A14-AED4-41A2-99CB-7035E539251C}"/>
    <cellStyle name="Text_CEPATNEI" xfId="36" xr:uid="{EC838FC1-F3B4-468E-AA9C-A9BF2AFA2925}"/>
  </cellStyles>
  <dxfs count="7">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BE82"/>
      <color rgb="FFFFCC99"/>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3" name="Rectangle 2">
          <a:extLst>
            <a:ext uri="{FF2B5EF4-FFF2-40B4-BE49-F238E27FC236}">
              <a16:creationId xmlns:a16="http://schemas.microsoft.com/office/drawing/2014/main" id="{5E05FFE5-3017-4347-BB44-5F420674A465}"/>
            </a:ext>
          </a:extLst>
        </xdr:cNvPr>
        <xdr:cNvSpPr/>
      </xdr:nvSpPr>
      <xdr:spPr>
        <a:xfrm>
          <a:off x="74084" y="342899"/>
          <a:ext cx="5607049"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twoCellAnchor>
    <xdr:from>
      <xdr:col>1</xdr:col>
      <xdr:colOff>25401</xdr:colOff>
      <xdr:row>24</xdr:row>
      <xdr:rowOff>117476</xdr:rowOff>
    </xdr:from>
    <xdr:to>
      <xdr:col>9</xdr:col>
      <xdr:colOff>92076</xdr:colOff>
      <xdr:row>31</xdr:row>
      <xdr:rowOff>73026</xdr:rowOff>
    </xdr:to>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187326" y="8775701"/>
          <a:ext cx="8248650" cy="1089025"/>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8"/>
  <sheetViews>
    <sheetView showGridLines="0" topLeftCell="A12" zoomScale="90" zoomScaleNormal="90" zoomScaleSheetLayoutView="100" workbookViewId="0">
      <selection activeCell="E5" sqref="E5"/>
    </sheetView>
  </sheetViews>
  <sheetFormatPr defaultRowHeight="12.75" x14ac:dyDescent="0.2"/>
  <cols>
    <col min="1" max="1" width="54.7109375" customWidth="1"/>
    <col min="2" max="2" width="42.140625" customWidth="1"/>
    <col min="3" max="3" width="28" customWidth="1"/>
    <col min="4" max="5" width="18.140625" customWidth="1"/>
  </cols>
  <sheetData>
    <row r="1" spans="1:8" x14ac:dyDescent="0.2">
      <c r="A1" s="17"/>
      <c r="B1" s="17"/>
      <c r="C1" s="17"/>
      <c r="D1" s="17"/>
      <c r="E1" s="17"/>
    </row>
    <row r="2" spans="1:8" ht="16.5" x14ac:dyDescent="0.2">
      <c r="A2" s="87" t="s">
        <v>0</v>
      </c>
      <c r="B2" s="38"/>
      <c r="C2" s="38"/>
      <c r="D2" s="38"/>
      <c r="E2" s="38"/>
    </row>
    <row r="3" spans="1:8" ht="15" x14ac:dyDescent="0.2">
      <c r="A3" s="38"/>
      <c r="B3" s="90" t="s">
        <v>1</v>
      </c>
      <c r="C3" s="91" t="s">
        <v>2</v>
      </c>
      <c r="D3" s="91" t="s">
        <v>3</v>
      </c>
      <c r="E3" s="91" t="s">
        <v>4</v>
      </c>
    </row>
    <row r="4" spans="1:8" ht="30" x14ac:dyDescent="0.2">
      <c r="A4" s="39" t="s">
        <v>0</v>
      </c>
      <c r="B4" s="108" t="s">
        <v>831</v>
      </c>
      <c r="C4" s="108" t="s">
        <v>5</v>
      </c>
      <c r="D4" s="108" t="s">
        <v>6</v>
      </c>
      <c r="E4" s="92" t="s">
        <v>832</v>
      </c>
    </row>
    <row r="5" spans="1:8" x14ac:dyDescent="0.2">
      <c r="A5" s="38"/>
      <c r="B5" s="38"/>
      <c r="C5" s="38"/>
      <c r="D5" s="38"/>
      <c r="E5" s="38"/>
    </row>
    <row r="6" spans="1:8" ht="16.5" x14ac:dyDescent="0.2">
      <c r="A6" s="41" t="s">
        <v>7</v>
      </c>
      <c r="B6" s="38"/>
      <c r="C6" s="38"/>
      <c r="D6" s="38"/>
      <c r="E6" s="38"/>
    </row>
    <row r="7" spans="1:8" ht="15" x14ac:dyDescent="0.2">
      <c r="A7" s="42" t="s">
        <v>8</v>
      </c>
      <c r="B7" s="214" t="s">
        <v>9</v>
      </c>
      <c r="C7" s="214"/>
      <c r="D7" s="214"/>
      <c r="E7" s="214"/>
    </row>
    <row r="8" spans="1:8" ht="36" customHeight="1" x14ac:dyDescent="0.2">
      <c r="A8" s="188" t="s">
        <v>10</v>
      </c>
      <c r="B8" s="212" t="s">
        <v>11</v>
      </c>
      <c r="C8" s="212"/>
      <c r="D8" s="212"/>
      <c r="E8" s="212"/>
    </row>
    <row r="9" spans="1:8" ht="48" customHeight="1" x14ac:dyDescent="0.2">
      <c r="A9" s="188" t="s">
        <v>12</v>
      </c>
      <c r="B9" s="213" t="s">
        <v>13</v>
      </c>
      <c r="C9" s="213"/>
      <c r="D9" s="213"/>
      <c r="E9" s="213"/>
    </row>
    <row r="10" spans="1:8" ht="30" customHeight="1" x14ac:dyDescent="0.2">
      <c r="A10" s="188" t="s">
        <v>14</v>
      </c>
      <c r="B10" s="213" t="s">
        <v>15</v>
      </c>
      <c r="C10" s="213"/>
      <c r="D10" s="213"/>
      <c r="E10" s="213"/>
    </row>
    <row r="11" spans="1:8" ht="61.5" customHeight="1" x14ac:dyDescent="0.2">
      <c r="A11" s="188" t="s">
        <v>16</v>
      </c>
      <c r="B11" s="213" t="s">
        <v>17</v>
      </c>
      <c r="C11" s="213"/>
      <c r="D11" s="213"/>
      <c r="E11" s="213"/>
      <c r="F11" s="216"/>
      <c r="G11" s="216"/>
      <c r="H11" s="216"/>
    </row>
    <row r="12" spans="1:8" ht="86.25" customHeight="1" x14ac:dyDescent="0.2">
      <c r="A12" s="188" t="s">
        <v>18</v>
      </c>
      <c r="B12" s="213" t="s">
        <v>19</v>
      </c>
      <c r="C12" s="213"/>
      <c r="D12" s="213"/>
      <c r="E12" s="213"/>
    </row>
    <row r="13" spans="1:8" ht="48" customHeight="1" x14ac:dyDescent="0.2">
      <c r="A13" s="188" t="s">
        <v>20</v>
      </c>
      <c r="B13" s="213" t="s">
        <v>21</v>
      </c>
      <c r="C13" s="213"/>
      <c r="D13" s="213"/>
      <c r="E13" s="213"/>
    </row>
    <row r="14" spans="1:8" ht="29.25" customHeight="1" x14ac:dyDescent="0.2">
      <c r="A14" s="189" t="s">
        <v>22</v>
      </c>
      <c r="B14" s="213" t="s">
        <v>23</v>
      </c>
      <c r="C14" s="213"/>
      <c r="D14" s="213"/>
      <c r="E14" s="213"/>
    </row>
    <row r="15" spans="1:8" ht="30" customHeight="1" x14ac:dyDescent="0.2">
      <c r="A15" s="188" t="s">
        <v>24</v>
      </c>
      <c r="B15" s="213" t="s">
        <v>25</v>
      </c>
      <c r="C15" s="213"/>
      <c r="D15" s="213"/>
      <c r="E15" s="213"/>
    </row>
    <row r="16" spans="1:8" ht="30" customHeight="1" x14ac:dyDescent="0.2">
      <c r="A16" s="189" t="s">
        <v>26</v>
      </c>
      <c r="B16" s="213" t="s">
        <v>27</v>
      </c>
      <c r="C16" s="213"/>
      <c r="D16" s="213"/>
      <c r="E16" s="213"/>
    </row>
    <row r="17" spans="1:5" ht="30" customHeight="1" x14ac:dyDescent="0.2">
      <c r="A17" s="188" t="s">
        <v>28</v>
      </c>
      <c r="B17" s="213" t="s">
        <v>29</v>
      </c>
      <c r="C17" s="213"/>
      <c r="D17" s="213"/>
      <c r="E17" s="213"/>
    </row>
    <row r="18" spans="1:5" ht="30" customHeight="1" x14ac:dyDescent="0.2">
      <c r="A18" s="188" t="s">
        <v>30</v>
      </c>
      <c r="B18" s="213" t="s">
        <v>31</v>
      </c>
      <c r="C18" s="213"/>
      <c r="D18" s="213"/>
      <c r="E18" s="213"/>
    </row>
    <row r="19" spans="1:5" ht="30" customHeight="1" x14ac:dyDescent="0.2">
      <c r="A19" s="188" t="s">
        <v>32</v>
      </c>
      <c r="B19" s="213" t="s">
        <v>33</v>
      </c>
      <c r="C19" s="213"/>
      <c r="D19" s="213"/>
      <c r="E19" s="213"/>
    </row>
    <row r="20" spans="1:5" x14ac:dyDescent="0.2">
      <c r="A20" s="38"/>
      <c r="B20" s="38"/>
      <c r="C20" s="38"/>
      <c r="D20" s="38"/>
      <c r="E20" s="38"/>
    </row>
    <row r="21" spans="1:5" ht="15" x14ac:dyDescent="0.2">
      <c r="A21" s="43" t="s">
        <v>34</v>
      </c>
      <c r="B21" s="38"/>
      <c r="C21" s="38"/>
      <c r="D21" s="38"/>
      <c r="E21" s="38"/>
    </row>
    <row r="22" spans="1:5" ht="15" x14ac:dyDescent="0.2">
      <c r="A22" s="42"/>
      <c r="B22" s="219"/>
      <c r="C22" s="219"/>
      <c r="D22" s="219"/>
      <c r="E22" s="219"/>
    </row>
    <row r="23" spans="1:5" ht="32.25" customHeight="1" x14ac:dyDescent="0.2">
      <c r="A23" s="217" t="s">
        <v>35</v>
      </c>
      <c r="B23" s="218"/>
      <c r="C23" s="218"/>
      <c r="D23" s="218"/>
      <c r="E23" s="218"/>
    </row>
    <row r="24" spans="1:5" x14ac:dyDescent="0.2">
      <c r="A24" s="38"/>
      <c r="B24" s="38"/>
      <c r="C24" s="38"/>
      <c r="D24" s="38"/>
      <c r="E24" s="38"/>
    </row>
    <row r="25" spans="1:5" ht="15" x14ac:dyDescent="0.2">
      <c r="A25" s="44" t="s">
        <v>36</v>
      </c>
      <c r="B25" s="38"/>
      <c r="C25" s="38"/>
      <c r="D25" s="38"/>
      <c r="E25" s="38"/>
    </row>
    <row r="26" spans="1:5" ht="15" x14ac:dyDescent="0.2">
      <c r="A26" s="40"/>
      <c r="B26" s="219"/>
      <c r="C26" s="219"/>
      <c r="D26" s="219"/>
      <c r="E26" s="219"/>
    </row>
    <row r="27" spans="1:5" ht="28.5" customHeight="1" x14ac:dyDescent="0.2">
      <c r="A27" s="217" t="s">
        <v>37</v>
      </c>
      <c r="B27" s="218"/>
      <c r="C27" s="218"/>
      <c r="D27" s="218"/>
      <c r="E27" s="218"/>
    </row>
    <row r="28" spans="1:5" ht="28.5" customHeight="1" x14ac:dyDescent="0.2">
      <c r="A28" s="215" t="s">
        <v>38</v>
      </c>
      <c r="B28" s="215"/>
      <c r="C28" s="215"/>
      <c r="D28" s="215"/>
      <c r="E28" s="215"/>
    </row>
  </sheetData>
  <customSheetViews>
    <customSheetView guid="{5032A364-B81A-48DA-88DA-AB3B86B47EE9}">
      <selection activeCell="A12" sqref="A12"/>
      <pageMargins left="0" right="0" top="0" bottom="0" header="0" footer="0"/>
    </customSheetView>
  </customSheetViews>
  <mergeCells count="19">
    <mergeCell ref="A28:E28"/>
    <mergeCell ref="F11:H11"/>
    <mergeCell ref="B15:E15"/>
    <mergeCell ref="A23:E23"/>
    <mergeCell ref="A27:E27"/>
    <mergeCell ref="B12:E12"/>
    <mergeCell ref="B14:E14"/>
    <mergeCell ref="B13:E13"/>
    <mergeCell ref="B16:E16"/>
    <mergeCell ref="B22:E22"/>
    <mergeCell ref="B26:E26"/>
    <mergeCell ref="B17:E17"/>
    <mergeCell ref="B18:E18"/>
    <mergeCell ref="B19:E19"/>
    <mergeCell ref="B8:E8"/>
    <mergeCell ref="B9:E9"/>
    <mergeCell ref="B10:E10"/>
    <mergeCell ref="B11:E11"/>
    <mergeCell ref="B7:E7"/>
  </mergeCells>
  <hyperlinks>
    <hyperlink ref="A8" location="'Annex 1 LV, HV and UMS charges'!A1" display="Annex 1 LV, HV and Unmetered Supplies charges" xr:uid="{7A33A82A-648A-45D1-8EFD-67AB5CDF2C19}"/>
    <hyperlink ref="A9" location="'Annex 2 Designated EHV charges'!A1" display="Annex 2 Designated EHV charges" xr:uid="{2DA9722D-2389-47DE-A70E-3B62EE23DAF7}"/>
    <hyperlink ref="A10" location="'Annex 3 Preserved charges'!A1" display="Annex 3 Preserved charges" xr:uid="{CE857725-CC46-4D92-BAE8-964F3C09C678}"/>
    <hyperlink ref="A11" location="'Annex 4 LDNO charges'!A1" display="Annex 4 LDNO charges" xr:uid="{BAE45F82-AF10-4C29-BF23-EF730024B67B}"/>
    <hyperlink ref="A12" location="'Annex 5 LLFs'!A1" display="Annex 5 LLFs" xr:uid="{5AC57CFE-07D0-4F64-A912-52FDAC4145A7}"/>
    <hyperlink ref="A13" location="'Annex 6 New or Amended EHV'!A1" display="Annex 6  Charges for New or Amended Designated EHV Properties" xr:uid="{7781CFD1-2CE9-4489-A211-234878610F7B}"/>
    <hyperlink ref="A14" location="'Annex 7 Pass-Through Costs'!A1" display="Annex 7  Fixed adders for Supplier of Last Resort and Eligible Bad Debt pass-through costs" xr:uid="{0EC12A39-D40B-4094-BB5E-3A315D9F9260}"/>
    <hyperlink ref="A15" location="'Nodal prices'!A1" display="Nodal prices" xr:uid="{F438BD94-105F-419D-966B-807CB7B1834F}"/>
    <hyperlink ref="A16" location="'SSC unit rate lookup'!A1" display="SSC unit rate lookup" xr:uid="{914169F4-C2DF-4363-BF53-35C31AED6C35}"/>
    <hyperlink ref="A17" location="'Residual Charging Bands'!A1" display="Residual Charging Bandings" xr:uid="{FC3E7D51-1EEC-4333-AE8D-72F14BE3D5ED}"/>
    <hyperlink ref="A18" location="'TNUoS Mapping'!A1" display="TNUoS Mapping" xr:uid="{1C9F462C-7223-4092-830C-7E028F4798B6}"/>
    <hyperlink ref="A19" location="'Charge Calculator'!B10" display="Charge calculator" xr:uid="{55AA25F0-112E-43E1-899E-CD903D2CD2D2}"/>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FCE48-65E3-4B1A-BE3C-4E1286FC5F2A}">
  <dimension ref="A1:E165"/>
  <sheetViews>
    <sheetView topLeftCell="A123" workbookViewId="0">
      <selection activeCell="H154" sqref="H154"/>
    </sheetView>
  </sheetViews>
  <sheetFormatPr defaultColWidth="9.140625" defaultRowHeight="12.75" customHeight="1" x14ac:dyDescent="0.2"/>
  <cols>
    <col min="1" max="1" width="49" style="30" bestFit="1" customWidth="1"/>
    <col min="2" max="2" width="17.5703125" style="35" customWidth="1"/>
    <col min="3" max="3" width="12" style="30" customWidth="1"/>
    <col min="4" max="5" width="17.5703125" style="35" customWidth="1"/>
    <col min="6" max="16384" width="9.140625" style="30"/>
  </cols>
  <sheetData>
    <row r="1" spans="1:5" ht="27.75" customHeight="1" x14ac:dyDescent="0.2">
      <c r="A1" s="28" t="s">
        <v>39</v>
      </c>
      <c r="B1" s="292"/>
      <c r="C1" s="292"/>
      <c r="D1" s="121"/>
      <c r="E1" s="121"/>
    </row>
    <row r="2" spans="1:5" ht="38.25" customHeight="1" x14ac:dyDescent="0.2">
      <c r="A2" s="293" t="str">
        <f>Overview!B4&amp; " - Effective from "&amp;TEXT(Overview!D4,"D MMMM YYYY")&amp;" - "&amp;Overview!E4&amp;" Supplier of Last Resort and Eligible Bad Debt Pass-Through Costs"</f>
        <v>Green Generation Energy Networks Cymru Limited - GSP_P - Effective from 1 April 2026 - DRAFT Supplier of Last Resort and Eligible Bad Debt Pass-Through Costs</v>
      </c>
      <c r="B2" s="294"/>
      <c r="C2" s="294"/>
      <c r="D2" s="294"/>
      <c r="E2" s="295"/>
    </row>
    <row r="3" spans="1:5" s="129" customFormat="1" ht="18" x14ac:dyDescent="0.2">
      <c r="A3" s="54"/>
      <c r="B3" s="54"/>
      <c r="C3" s="54"/>
      <c r="D3" s="54"/>
      <c r="E3" s="54"/>
    </row>
    <row r="4" spans="1:5" ht="63.75" x14ac:dyDescent="0.2">
      <c r="A4" s="32" t="s">
        <v>62</v>
      </c>
      <c r="B4" s="33" t="s">
        <v>485</v>
      </c>
      <c r="C4" s="33" t="s">
        <v>64</v>
      </c>
      <c r="D4" s="33" t="s">
        <v>486</v>
      </c>
      <c r="E4" s="33" t="s">
        <v>487</v>
      </c>
    </row>
    <row r="5" spans="1:5" ht="15" x14ac:dyDescent="0.2">
      <c r="A5" s="168" t="s">
        <v>73</v>
      </c>
      <c r="B5" s="176" t="s">
        <v>74</v>
      </c>
      <c r="C5" s="139" t="s">
        <v>75</v>
      </c>
      <c r="D5" s="156">
        <v>0</v>
      </c>
      <c r="E5" s="156">
        <v>0</v>
      </c>
    </row>
    <row r="6" spans="1:5" ht="15" x14ac:dyDescent="0.2">
      <c r="A6" s="170" t="s">
        <v>77</v>
      </c>
      <c r="B6" s="177" t="s">
        <v>78</v>
      </c>
      <c r="C6" s="122" t="s">
        <v>79</v>
      </c>
      <c r="D6" s="157"/>
      <c r="E6" s="156">
        <v>0</v>
      </c>
    </row>
    <row r="7" spans="1:5" ht="15" x14ac:dyDescent="0.2">
      <c r="A7" s="170" t="s">
        <v>80</v>
      </c>
      <c r="B7" s="178" t="s">
        <v>81</v>
      </c>
      <c r="C7" s="122" t="s">
        <v>79</v>
      </c>
      <c r="D7" s="157"/>
      <c r="E7" s="156">
        <v>0</v>
      </c>
    </row>
    <row r="8" spans="1:5" ht="15" x14ac:dyDescent="0.2">
      <c r="A8" s="170" t="s">
        <v>82</v>
      </c>
      <c r="B8" s="178" t="s">
        <v>83</v>
      </c>
      <c r="C8" s="122" t="s">
        <v>79</v>
      </c>
      <c r="D8" s="157"/>
      <c r="E8" s="156">
        <v>0</v>
      </c>
    </row>
    <row r="9" spans="1:5" ht="15" x14ac:dyDescent="0.2">
      <c r="A9" s="170" t="s">
        <v>84</v>
      </c>
      <c r="B9" s="178" t="s">
        <v>85</v>
      </c>
      <c r="C9" s="122" t="s">
        <v>79</v>
      </c>
      <c r="D9" s="157"/>
      <c r="E9" s="156">
        <v>0</v>
      </c>
    </row>
    <row r="10" spans="1:5" ht="25.5" x14ac:dyDescent="0.2">
      <c r="A10" s="170" t="s">
        <v>86</v>
      </c>
      <c r="B10" s="178" t="s">
        <v>87</v>
      </c>
      <c r="C10" s="122" t="s">
        <v>79</v>
      </c>
      <c r="D10" s="157"/>
      <c r="E10" s="156">
        <v>0</v>
      </c>
    </row>
    <row r="11" spans="1:5" ht="15" x14ac:dyDescent="0.2">
      <c r="A11" s="170" t="s">
        <v>90</v>
      </c>
      <c r="B11" s="178" t="s">
        <v>91</v>
      </c>
      <c r="C11" s="122">
        <v>0</v>
      </c>
      <c r="D11" s="157"/>
      <c r="E11" s="156">
        <v>0</v>
      </c>
    </row>
    <row r="12" spans="1:5" ht="15" x14ac:dyDescent="0.2">
      <c r="A12" s="170" t="s">
        <v>92</v>
      </c>
      <c r="B12" s="178" t="s">
        <v>93</v>
      </c>
      <c r="C12" s="122">
        <v>0</v>
      </c>
      <c r="D12" s="157"/>
      <c r="E12" s="156">
        <v>0</v>
      </c>
    </row>
    <row r="13" spans="1:5" ht="15" x14ac:dyDescent="0.2">
      <c r="A13" s="170" t="s">
        <v>94</v>
      </c>
      <c r="B13" s="178" t="s">
        <v>95</v>
      </c>
      <c r="C13" s="122">
        <v>0</v>
      </c>
      <c r="D13" s="157"/>
      <c r="E13" s="156">
        <v>0</v>
      </c>
    </row>
    <row r="14" spans="1:5" ht="15" x14ac:dyDescent="0.2">
      <c r="A14" s="170" t="s">
        <v>96</v>
      </c>
      <c r="B14" s="178" t="s">
        <v>97</v>
      </c>
      <c r="C14" s="122">
        <v>0</v>
      </c>
      <c r="D14" s="157"/>
      <c r="E14" s="156">
        <v>0</v>
      </c>
    </row>
    <row r="15" spans="1:5" ht="15" x14ac:dyDescent="0.2">
      <c r="A15" s="170" t="s">
        <v>98</v>
      </c>
      <c r="B15" s="178" t="s">
        <v>99</v>
      </c>
      <c r="C15" s="122">
        <v>0</v>
      </c>
      <c r="D15" s="157"/>
      <c r="E15" s="156">
        <v>0</v>
      </c>
    </row>
    <row r="16" spans="1:5" ht="15" x14ac:dyDescent="0.2">
      <c r="A16" s="170" t="s">
        <v>100</v>
      </c>
      <c r="B16" s="178" t="s">
        <v>101</v>
      </c>
      <c r="C16" s="122">
        <v>0</v>
      </c>
      <c r="D16" s="157"/>
      <c r="E16" s="156">
        <v>0</v>
      </c>
    </row>
    <row r="17" spans="1:5" ht="15" x14ac:dyDescent="0.2">
      <c r="A17" s="170" t="s">
        <v>102</v>
      </c>
      <c r="B17" s="178" t="s">
        <v>103</v>
      </c>
      <c r="C17" s="122">
        <v>0</v>
      </c>
      <c r="D17" s="157"/>
      <c r="E17" s="156">
        <v>0</v>
      </c>
    </row>
    <row r="18" spans="1:5" ht="15" x14ac:dyDescent="0.2">
      <c r="A18" s="170" t="s">
        <v>104</v>
      </c>
      <c r="B18" s="178" t="s">
        <v>105</v>
      </c>
      <c r="C18" s="122">
        <v>0</v>
      </c>
      <c r="D18" s="157"/>
      <c r="E18" s="156">
        <v>0</v>
      </c>
    </row>
    <row r="19" spans="1:5" ht="15" x14ac:dyDescent="0.2">
      <c r="A19" s="170" t="s">
        <v>106</v>
      </c>
      <c r="B19" s="178" t="s">
        <v>107</v>
      </c>
      <c r="C19" s="122">
        <v>0</v>
      </c>
      <c r="D19" s="157"/>
      <c r="E19" s="156">
        <v>0</v>
      </c>
    </row>
    <row r="20" spans="1:5" ht="15" x14ac:dyDescent="0.2">
      <c r="A20" s="170" t="s">
        <v>108</v>
      </c>
      <c r="B20" s="178" t="s">
        <v>109</v>
      </c>
      <c r="C20" s="122">
        <v>0</v>
      </c>
      <c r="D20" s="157"/>
      <c r="E20" s="156">
        <v>0</v>
      </c>
    </row>
    <row r="21" spans="1:5" ht="15" x14ac:dyDescent="0.2">
      <c r="A21" s="170" t="s">
        <v>110</v>
      </c>
      <c r="B21" s="178" t="s">
        <v>111</v>
      </c>
      <c r="C21" s="122">
        <v>0</v>
      </c>
      <c r="D21" s="157"/>
      <c r="E21" s="156">
        <v>0</v>
      </c>
    </row>
    <row r="22" spans="1:5" ht="15" x14ac:dyDescent="0.2">
      <c r="A22" s="170" t="s">
        <v>112</v>
      </c>
      <c r="B22" s="178" t="s">
        <v>113</v>
      </c>
      <c r="C22" s="122">
        <v>0</v>
      </c>
      <c r="D22" s="157"/>
      <c r="E22" s="156">
        <v>0</v>
      </c>
    </row>
    <row r="23" spans="1:5" ht="15" x14ac:dyDescent="0.2">
      <c r="A23" s="170" t="s">
        <v>114</v>
      </c>
      <c r="B23" s="178" t="s">
        <v>115</v>
      </c>
      <c r="C23" s="122">
        <v>0</v>
      </c>
      <c r="D23" s="157"/>
      <c r="E23" s="156">
        <v>0</v>
      </c>
    </row>
    <row r="24" spans="1:5" ht="15" x14ac:dyDescent="0.2">
      <c r="A24" s="170" t="s">
        <v>116</v>
      </c>
      <c r="B24" s="178" t="s">
        <v>117</v>
      </c>
      <c r="C24" s="122">
        <v>0</v>
      </c>
      <c r="D24" s="157"/>
      <c r="E24" s="156">
        <v>0</v>
      </c>
    </row>
    <row r="25" spans="1:5" ht="15" x14ac:dyDescent="0.2">
      <c r="A25" s="170" t="s">
        <v>118</v>
      </c>
      <c r="B25" s="178" t="s">
        <v>119</v>
      </c>
      <c r="C25" s="122">
        <v>0</v>
      </c>
      <c r="D25" s="157"/>
      <c r="E25" s="156">
        <v>0</v>
      </c>
    </row>
    <row r="26" spans="1:5" ht="25.5" x14ac:dyDescent="0.2">
      <c r="A26" s="170" t="s">
        <v>179</v>
      </c>
      <c r="B26" s="179" t="s">
        <v>74</v>
      </c>
      <c r="C26" s="139" t="s">
        <v>75</v>
      </c>
      <c r="D26" s="156">
        <v>0</v>
      </c>
      <c r="E26" s="156">
        <v>0</v>
      </c>
    </row>
    <row r="27" spans="1:5" ht="25.5" x14ac:dyDescent="0.2">
      <c r="A27" s="170" t="s">
        <v>181</v>
      </c>
      <c r="B27" s="180" t="s">
        <v>182</v>
      </c>
      <c r="C27" s="122" t="s">
        <v>79</v>
      </c>
      <c r="D27" s="157"/>
      <c r="E27" s="156">
        <v>0</v>
      </c>
    </row>
    <row r="28" spans="1:5" ht="15" x14ac:dyDescent="0.2">
      <c r="A28" s="170" t="s">
        <v>183</v>
      </c>
      <c r="B28" s="180" t="s">
        <v>184</v>
      </c>
      <c r="C28" s="122" t="s">
        <v>79</v>
      </c>
      <c r="D28" s="157"/>
      <c r="E28" s="156">
        <v>0</v>
      </c>
    </row>
    <row r="29" spans="1:5" ht="15" x14ac:dyDescent="0.2">
      <c r="A29" s="170" t="s">
        <v>185</v>
      </c>
      <c r="B29" s="180" t="s">
        <v>186</v>
      </c>
      <c r="C29" s="122" t="s">
        <v>79</v>
      </c>
      <c r="D29" s="157"/>
      <c r="E29" s="156">
        <v>0</v>
      </c>
    </row>
    <row r="30" spans="1:5" ht="15" x14ac:dyDescent="0.2">
      <c r="A30" s="170" t="s">
        <v>187</v>
      </c>
      <c r="B30" s="180" t="s">
        <v>188</v>
      </c>
      <c r="C30" s="122" t="s">
        <v>79</v>
      </c>
      <c r="D30" s="157"/>
      <c r="E30" s="156">
        <v>0</v>
      </c>
    </row>
    <row r="31" spans="1:5" ht="15" x14ac:dyDescent="0.2">
      <c r="A31" s="170" t="s">
        <v>189</v>
      </c>
      <c r="B31" s="180" t="s">
        <v>190</v>
      </c>
      <c r="C31" s="122" t="s">
        <v>79</v>
      </c>
      <c r="D31" s="157"/>
      <c r="E31" s="156">
        <v>0</v>
      </c>
    </row>
    <row r="32" spans="1:5" ht="15" x14ac:dyDescent="0.2">
      <c r="A32" s="170" t="s">
        <v>193</v>
      </c>
      <c r="B32" s="180" t="s">
        <v>194</v>
      </c>
      <c r="C32" s="122">
        <v>0</v>
      </c>
      <c r="D32" s="157"/>
      <c r="E32" s="156">
        <v>0</v>
      </c>
    </row>
    <row r="33" spans="1:5" ht="15" x14ac:dyDescent="0.2">
      <c r="A33" s="170" t="s">
        <v>195</v>
      </c>
      <c r="B33" s="180" t="s">
        <v>196</v>
      </c>
      <c r="C33" s="122">
        <v>0</v>
      </c>
      <c r="D33" s="157"/>
      <c r="E33" s="156">
        <v>0</v>
      </c>
    </row>
    <row r="34" spans="1:5" ht="15" x14ac:dyDescent="0.2">
      <c r="A34" s="170" t="s">
        <v>197</v>
      </c>
      <c r="B34" s="180" t="s">
        <v>198</v>
      </c>
      <c r="C34" s="122">
        <v>0</v>
      </c>
      <c r="D34" s="157"/>
      <c r="E34" s="156">
        <v>0</v>
      </c>
    </row>
    <row r="35" spans="1:5" ht="15" x14ac:dyDescent="0.2">
      <c r="A35" s="170" t="s">
        <v>199</v>
      </c>
      <c r="B35" s="180" t="s">
        <v>200</v>
      </c>
      <c r="C35" s="122">
        <v>0</v>
      </c>
      <c r="D35" s="157"/>
      <c r="E35" s="156">
        <v>0</v>
      </c>
    </row>
    <row r="36" spans="1:5" ht="15" x14ac:dyDescent="0.2">
      <c r="A36" s="170" t="s">
        <v>201</v>
      </c>
      <c r="B36" s="180" t="s">
        <v>202</v>
      </c>
      <c r="C36" s="122">
        <v>0</v>
      </c>
      <c r="D36" s="157"/>
      <c r="E36" s="156">
        <v>0</v>
      </c>
    </row>
    <row r="37" spans="1:5" ht="25.5" x14ac:dyDescent="0.2">
      <c r="A37" s="170" t="s">
        <v>209</v>
      </c>
      <c r="B37" s="181"/>
      <c r="C37" s="139" t="s">
        <v>75</v>
      </c>
      <c r="D37" s="156">
        <v>0</v>
      </c>
      <c r="E37" s="156">
        <v>0</v>
      </c>
    </row>
    <row r="38" spans="1:5" ht="25.5" x14ac:dyDescent="0.2">
      <c r="A38" s="170" t="s">
        <v>211</v>
      </c>
      <c r="B38" s="180" t="s">
        <v>212</v>
      </c>
      <c r="C38" s="122" t="s">
        <v>79</v>
      </c>
      <c r="D38" s="157"/>
      <c r="E38" s="156">
        <v>0</v>
      </c>
    </row>
    <row r="39" spans="1:5" ht="15" x14ac:dyDescent="0.2">
      <c r="A39" s="170" t="s">
        <v>213</v>
      </c>
      <c r="B39" s="180" t="s">
        <v>214</v>
      </c>
      <c r="C39" s="122" t="s">
        <v>79</v>
      </c>
      <c r="D39" s="157"/>
      <c r="E39" s="156">
        <v>0</v>
      </c>
    </row>
    <row r="40" spans="1:5" ht="15" x14ac:dyDescent="0.2">
      <c r="A40" s="170" t="s">
        <v>215</v>
      </c>
      <c r="B40" s="180" t="s">
        <v>216</v>
      </c>
      <c r="C40" s="122" t="s">
        <v>79</v>
      </c>
      <c r="D40" s="157"/>
      <c r="E40" s="156">
        <v>0</v>
      </c>
    </row>
    <row r="41" spans="1:5" ht="15" x14ac:dyDescent="0.2">
      <c r="A41" s="170" t="s">
        <v>217</v>
      </c>
      <c r="B41" s="180" t="s">
        <v>218</v>
      </c>
      <c r="C41" s="122" t="s">
        <v>79</v>
      </c>
      <c r="D41" s="157"/>
      <c r="E41" s="156">
        <v>0</v>
      </c>
    </row>
    <row r="42" spans="1:5" ht="15" x14ac:dyDescent="0.2">
      <c r="A42" s="170" t="s">
        <v>219</v>
      </c>
      <c r="B42" s="180" t="s">
        <v>220</v>
      </c>
      <c r="C42" s="122" t="s">
        <v>79</v>
      </c>
      <c r="D42" s="157"/>
      <c r="E42" s="156">
        <v>0</v>
      </c>
    </row>
    <row r="43" spans="1:5" ht="15" x14ac:dyDescent="0.2">
      <c r="A43" s="170" t="s">
        <v>223</v>
      </c>
      <c r="B43" s="180" t="s">
        <v>224</v>
      </c>
      <c r="C43" s="122">
        <v>0</v>
      </c>
      <c r="D43" s="157"/>
      <c r="E43" s="156">
        <v>0</v>
      </c>
    </row>
    <row r="44" spans="1:5" ht="15" x14ac:dyDescent="0.2">
      <c r="A44" s="170" t="s">
        <v>225</v>
      </c>
      <c r="B44" s="180" t="s">
        <v>226</v>
      </c>
      <c r="C44" s="122">
        <v>0</v>
      </c>
      <c r="D44" s="157"/>
      <c r="E44" s="156">
        <v>0</v>
      </c>
    </row>
    <row r="45" spans="1:5" ht="15" x14ac:dyDescent="0.2">
      <c r="A45" s="170" t="s">
        <v>227</v>
      </c>
      <c r="B45" s="180" t="s">
        <v>228</v>
      </c>
      <c r="C45" s="122">
        <v>0</v>
      </c>
      <c r="D45" s="157"/>
      <c r="E45" s="156">
        <v>0</v>
      </c>
    </row>
    <row r="46" spans="1:5" ht="15" x14ac:dyDescent="0.2">
      <c r="A46" s="170" t="s">
        <v>229</v>
      </c>
      <c r="B46" s="180" t="s">
        <v>230</v>
      </c>
      <c r="C46" s="122">
        <v>0</v>
      </c>
      <c r="D46" s="157"/>
      <c r="E46" s="156">
        <v>0</v>
      </c>
    </row>
    <row r="47" spans="1:5" ht="15" x14ac:dyDescent="0.2">
      <c r="A47" s="170" t="s">
        <v>231</v>
      </c>
      <c r="B47" s="180" t="s">
        <v>232</v>
      </c>
      <c r="C47" s="122">
        <v>0</v>
      </c>
      <c r="D47" s="157"/>
      <c r="E47" s="156">
        <v>0</v>
      </c>
    </row>
    <row r="48" spans="1:5" ht="15" x14ac:dyDescent="0.2">
      <c r="A48" s="170" t="s">
        <v>233</v>
      </c>
      <c r="B48" s="180" t="s">
        <v>234</v>
      </c>
      <c r="C48" s="122">
        <v>0</v>
      </c>
      <c r="D48" s="157"/>
      <c r="E48" s="156">
        <v>0</v>
      </c>
    </row>
    <row r="49" spans="1:5" ht="15" x14ac:dyDescent="0.2">
      <c r="A49" s="170" t="s">
        <v>235</v>
      </c>
      <c r="B49" s="180" t="s">
        <v>236</v>
      </c>
      <c r="C49" s="122">
        <v>0</v>
      </c>
      <c r="D49" s="157"/>
      <c r="E49" s="156">
        <v>0</v>
      </c>
    </row>
    <row r="50" spans="1:5" ht="15" x14ac:dyDescent="0.2">
      <c r="A50" s="170" t="s">
        <v>237</v>
      </c>
      <c r="B50" s="180" t="s">
        <v>238</v>
      </c>
      <c r="C50" s="122">
        <v>0</v>
      </c>
      <c r="D50" s="157"/>
      <c r="E50" s="156">
        <v>0</v>
      </c>
    </row>
    <row r="51" spans="1:5" ht="15" x14ac:dyDescent="0.2">
      <c r="A51" s="170" t="s">
        <v>239</v>
      </c>
      <c r="B51" s="180" t="s">
        <v>240</v>
      </c>
      <c r="C51" s="122">
        <v>0</v>
      </c>
      <c r="D51" s="157"/>
      <c r="E51" s="156">
        <v>0</v>
      </c>
    </row>
    <row r="52" spans="1:5" ht="15" x14ac:dyDescent="0.2">
      <c r="A52" s="170" t="s">
        <v>241</v>
      </c>
      <c r="B52" s="180" t="s">
        <v>242</v>
      </c>
      <c r="C52" s="122">
        <v>0</v>
      </c>
      <c r="D52" s="157"/>
      <c r="E52" s="156">
        <v>0</v>
      </c>
    </row>
    <row r="53" spans="1:5" ht="15" x14ac:dyDescent="0.2">
      <c r="A53" s="170" t="s">
        <v>243</v>
      </c>
      <c r="B53" s="180" t="s">
        <v>244</v>
      </c>
      <c r="C53" s="122">
        <v>0</v>
      </c>
      <c r="D53" s="157"/>
      <c r="E53" s="156">
        <v>0</v>
      </c>
    </row>
    <row r="54" spans="1:5" ht="15" x14ac:dyDescent="0.2">
      <c r="A54" s="170" t="s">
        <v>245</v>
      </c>
      <c r="B54" s="180" t="s">
        <v>246</v>
      </c>
      <c r="C54" s="122">
        <v>0</v>
      </c>
      <c r="D54" s="157"/>
      <c r="E54" s="156">
        <v>0</v>
      </c>
    </row>
    <row r="55" spans="1:5" ht="15" x14ac:dyDescent="0.2">
      <c r="A55" s="170" t="s">
        <v>247</v>
      </c>
      <c r="B55" s="180" t="s">
        <v>248</v>
      </c>
      <c r="C55" s="122">
        <v>0</v>
      </c>
      <c r="D55" s="157"/>
      <c r="E55" s="156">
        <v>0</v>
      </c>
    </row>
    <row r="56" spans="1:5" ht="15" x14ac:dyDescent="0.2">
      <c r="A56" s="170" t="s">
        <v>249</v>
      </c>
      <c r="B56" s="180" t="s">
        <v>250</v>
      </c>
      <c r="C56" s="122">
        <v>0</v>
      </c>
      <c r="D56" s="157"/>
      <c r="E56" s="156">
        <v>0</v>
      </c>
    </row>
    <row r="57" spans="1:5" ht="15" x14ac:dyDescent="0.2">
      <c r="A57" s="170" t="s">
        <v>251</v>
      </c>
      <c r="B57" s="180" t="s">
        <v>252</v>
      </c>
      <c r="C57" s="122">
        <v>0</v>
      </c>
      <c r="D57" s="157"/>
      <c r="E57" s="156">
        <v>0</v>
      </c>
    </row>
    <row r="58" spans="1:5" ht="25.5" x14ac:dyDescent="0.2">
      <c r="A58" s="170" t="s">
        <v>263</v>
      </c>
      <c r="B58" s="181"/>
      <c r="C58" s="139" t="s">
        <v>75</v>
      </c>
      <c r="D58" s="156">
        <v>0</v>
      </c>
      <c r="E58" s="156">
        <v>0</v>
      </c>
    </row>
    <row r="59" spans="1:5" ht="25.5" x14ac:dyDescent="0.2">
      <c r="A59" s="170" t="s">
        <v>265</v>
      </c>
      <c r="B59" s="181"/>
      <c r="C59" s="122" t="s">
        <v>79</v>
      </c>
      <c r="D59" s="157"/>
      <c r="E59" s="156">
        <v>0</v>
      </c>
    </row>
    <row r="60" spans="1:5" ht="25.5" x14ac:dyDescent="0.2">
      <c r="A60" s="170" t="s">
        <v>266</v>
      </c>
      <c r="B60" s="181"/>
      <c r="C60" s="122" t="s">
        <v>79</v>
      </c>
      <c r="D60" s="157"/>
      <c r="E60" s="156">
        <v>0</v>
      </c>
    </row>
    <row r="61" spans="1:5" ht="25.5" x14ac:dyDescent="0.2">
      <c r="A61" s="170" t="s">
        <v>267</v>
      </c>
      <c r="B61" s="181"/>
      <c r="C61" s="122" t="s">
        <v>79</v>
      </c>
      <c r="D61" s="157"/>
      <c r="E61" s="156">
        <v>0</v>
      </c>
    </row>
    <row r="62" spans="1:5" ht="25.5" x14ac:dyDescent="0.2">
      <c r="A62" s="170" t="s">
        <v>268</v>
      </c>
      <c r="B62" s="181"/>
      <c r="C62" s="122" t="s">
        <v>79</v>
      </c>
      <c r="D62" s="157"/>
      <c r="E62" s="156">
        <v>0</v>
      </c>
    </row>
    <row r="63" spans="1:5" ht="25.5" x14ac:dyDescent="0.2">
      <c r="A63" s="170" t="s">
        <v>269</v>
      </c>
      <c r="B63" s="181"/>
      <c r="C63" s="122" t="s">
        <v>79</v>
      </c>
      <c r="D63" s="157"/>
      <c r="E63" s="156">
        <v>0</v>
      </c>
    </row>
    <row r="64" spans="1:5" ht="15" x14ac:dyDescent="0.2">
      <c r="A64" s="170" t="s">
        <v>271</v>
      </c>
      <c r="B64" s="181"/>
      <c r="C64" s="122">
        <v>0</v>
      </c>
      <c r="D64" s="157"/>
      <c r="E64" s="156">
        <v>0</v>
      </c>
    </row>
    <row r="65" spans="1:5" ht="15" x14ac:dyDescent="0.2">
      <c r="A65" s="170" t="s">
        <v>272</v>
      </c>
      <c r="B65" s="181"/>
      <c r="C65" s="122">
        <v>0</v>
      </c>
      <c r="D65" s="157"/>
      <c r="E65" s="156">
        <v>0</v>
      </c>
    </row>
    <row r="66" spans="1:5" ht="15" x14ac:dyDescent="0.2">
      <c r="A66" s="170" t="s">
        <v>273</v>
      </c>
      <c r="B66" s="181"/>
      <c r="C66" s="122">
        <v>0</v>
      </c>
      <c r="D66" s="157"/>
      <c r="E66" s="156">
        <v>0</v>
      </c>
    </row>
    <row r="67" spans="1:5" ht="15" x14ac:dyDescent="0.2">
      <c r="A67" s="170" t="s">
        <v>274</v>
      </c>
      <c r="B67" s="181"/>
      <c r="C67" s="122">
        <v>0</v>
      </c>
      <c r="D67" s="157"/>
      <c r="E67" s="156">
        <v>0</v>
      </c>
    </row>
    <row r="68" spans="1:5" ht="15" x14ac:dyDescent="0.2">
      <c r="A68" s="170" t="s">
        <v>275</v>
      </c>
      <c r="B68" s="181"/>
      <c r="C68" s="122">
        <v>0</v>
      </c>
      <c r="D68" s="157"/>
      <c r="E68" s="156">
        <v>0</v>
      </c>
    </row>
    <row r="69" spans="1:5" ht="15" x14ac:dyDescent="0.2">
      <c r="A69" s="170" t="s">
        <v>276</v>
      </c>
      <c r="B69" s="181"/>
      <c r="C69" s="122">
        <v>0</v>
      </c>
      <c r="D69" s="157"/>
      <c r="E69" s="156">
        <v>0</v>
      </c>
    </row>
    <row r="70" spans="1:5" ht="15" x14ac:dyDescent="0.2">
      <c r="A70" s="170" t="s">
        <v>277</v>
      </c>
      <c r="B70" s="181"/>
      <c r="C70" s="122">
        <v>0</v>
      </c>
      <c r="D70" s="157"/>
      <c r="E70" s="156">
        <v>0</v>
      </c>
    </row>
    <row r="71" spans="1:5" ht="15" x14ac:dyDescent="0.2">
      <c r="A71" s="170" t="s">
        <v>278</v>
      </c>
      <c r="B71" s="181"/>
      <c r="C71" s="122">
        <v>0</v>
      </c>
      <c r="D71" s="157"/>
      <c r="E71" s="156">
        <v>0</v>
      </c>
    </row>
    <row r="72" spans="1:5" ht="15" x14ac:dyDescent="0.2">
      <c r="A72" s="170" t="s">
        <v>279</v>
      </c>
      <c r="B72" s="181"/>
      <c r="C72" s="122">
        <v>0</v>
      </c>
      <c r="D72" s="157"/>
      <c r="E72" s="156">
        <v>0</v>
      </c>
    </row>
    <row r="73" spans="1:5" ht="15" x14ac:dyDescent="0.2">
      <c r="A73" s="170" t="s">
        <v>280</v>
      </c>
      <c r="B73" s="181"/>
      <c r="C73" s="122">
        <v>0</v>
      </c>
      <c r="D73" s="157"/>
      <c r="E73" s="156">
        <v>0</v>
      </c>
    </row>
    <row r="74" spans="1:5" ht="15" x14ac:dyDescent="0.2">
      <c r="A74" s="170" t="s">
        <v>281</v>
      </c>
      <c r="B74" s="181"/>
      <c r="C74" s="122">
        <v>0</v>
      </c>
      <c r="D74" s="157"/>
      <c r="E74" s="156">
        <v>0</v>
      </c>
    </row>
    <row r="75" spans="1:5" ht="15" x14ac:dyDescent="0.2">
      <c r="A75" s="170" t="s">
        <v>282</v>
      </c>
      <c r="B75" s="181"/>
      <c r="C75" s="122">
        <v>0</v>
      </c>
      <c r="D75" s="157"/>
      <c r="E75" s="156">
        <v>0</v>
      </c>
    </row>
    <row r="76" spans="1:5" ht="15" x14ac:dyDescent="0.2">
      <c r="A76" s="170" t="s">
        <v>283</v>
      </c>
      <c r="B76" s="181"/>
      <c r="C76" s="122">
        <v>0</v>
      </c>
      <c r="D76" s="157"/>
      <c r="E76" s="156">
        <v>0</v>
      </c>
    </row>
    <row r="77" spans="1:5" ht="15" x14ac:dyDescent="0.2">
      <c r="A77" s="170" t="s">
        <v>284</v>
      </c>
      <c r="B77" s="181"/>
      <c r="C77" s="122">
        <v>0</v>
      </c>
      <c r="D77" s="157"/>
      <c r="E77" s="156">
        <v>0</v>
      </c>
    </row>
    <row r="78" spans="1:5" ht="15" x14ac:dyDescent="0.2">
      <c r="A78" s="170" t="s">
        <v>285</v>
      </c>
      <c r="B78" s="181"/>
      <c r="C78" s="122">
        <v>0</v>
      </c>
      <c r="D78" s="157"/>
      <c r="E78" s="156">
        <v>0</v>
      </c>
    </row>
    <row r="79" spans="1:5" ht="25.5" x14ac:dyDescent="0.2">
      <c r="A79" s="170" t="s">
        <v>292</v>
      </c>
      <c r="B79" s="181"/>
      <c r="C79" s="139" t="s">
        <v>75</v>
      </c>
      <c r="D79" s="156">
        <v>0</v>
      </c>
      <c r="E79" s="156">
        <v>0</v>
      </c>
    </row>
    <row r="80" spans="1:5" ht="25.5" x14ac:dyDescent="0.2">
      <c r="A80" s="170" t="s">
        <v>294</v>
      </c>
      <c r="B80" s="181"/>
      <c r="C80" s="122" t="s">
        <v>79</v>
      </c>
      <c r="D80" s="157"/>
      <c r="E80" s="156">
        <v>0</v>
      </c>
    </row>
    <row r="81" spans="1:5" ht="15" x14ac:dyDescent="0.2">
      <c r="A81" s="170" t="s">
        <v>295</v>
      </c>
      <c r="B81" s="180" t="s">
        <v>296</v>
      </c>
      <c r="C81" s="122" t="s">
        <v>79</v>
      </c>
      <c r="D81" s="157"/>
      <c r="E81" s="156">
        <v>0</v>
      </c>
    </row>
    <row r="82" spans="1:5" ht="15" x14ac:dyDescent="0.2">
      <c r="A82" s="170" t="s">
        <v>297</v>
      </c>
      <c r="B82" s="180" t="s">
        <v>298</v>
      </c>
      <c r="C82" s="122" t="s">
        <v>79</v>
      </c>
      <c r="D82" s="157"/>
      <c r="E82" s="156">
        <v>0</v>
      </c>
    </row>
    <row r="83" spans="1:5" ht="15" x14ac:dyDescent="0.2">
      <c r="A83" s="170" t="s">
        <v>299</v>
      </c>
      <c r="B83" s="180" t="s">
        <v>300</v>
      </c>
      <c r="C83" s="122" t="s">
        <v>79</v>
      </c>
      <c r="D83" s="157"/>
      <c r="E83" s="156">
        <v>0</v>
      </c>
    </row>
    <row r="84" spans="1:5" ht="15" x14ac:dyDescent="0.2">
      <c r="A84" s="170" t="s">
        <v>301</v>
      </c>
      <c r="B84" s="180" t="s">
        <v>302</v>
      </c>
      <c r="C84" s="122" t="s">
        <v>79</v>
      </c>
      <c r="D84" s="157"/>
      <c r="E84" s="156">
        <v>0</v>
      </c>
    </row>
    <row r="85" spans="1:5" ht="15" x14ac:dyDescent="0.2">
      <c r="A85" s="170" t="s">
        <v>305</v>
      </c>
      <c r="B85" s="180" t="s">
        <v>306</v>
      </c>
      <c r="C85" s="122">
        <v>0</v>
      </c>
      <c r="D85" s="157"/>
      <c r="E85" s="156">
        <v>0</v>
      </c>
    </row>
    <row r="86" spans="1:5" ht="15" x14ac:dyDescent="0.2">
      <c r="A86" s="170" t="s">
        <v>307</v>
      </c>
      <c r="B86" s="180" t="s">
        <v>308</v>
      </c>
      <c r="C86" s="122">
        <v>0</v>
      </c>
      <c r="D86" s="157"/>
      <c r="E86" s="156">
        <v>0</v>
      </c>
    </row>
    <row r="87" spans="1:5" ht="15" x14ac:dyDescent="0.2">
      <c r="A87" s="170" t="s">
        <v>309</v>
      </c>
      <c r="B87" s="180" t="s">
        <v>310</v>
      </c>
      <c r="C87" s="122">
        <v>0</v>
      </c>
      <c r="D87" s="157"/>
      <c r="E87" s="156">
        <v>0</v>
      </c>
    </row>
    <row r="88" spans="1:5" ht="15" x14ac:dyDescent="0.2">
      <c r="A88" s="170" t="s">
        <v>311</v>
      </c>
      <c r="B88" s="180" t="s">
        <v>312</v>
      </c>
      <c r="C88" s="122">
        <v>0</v>
      </c>
      <c r="D88" s="157"/>
      <c r="E88" s="156">
        <v>0</v>
      </c>
    </row>
    <row r="89" spans="1:5" ht="15" x14ac:dyDescent="0.2">
      <c r="A89" s="170" t="s">
        <v>313</v>
      </c>
      <c r="B89" s="180" t="s">
        <v>314</v>
      </c>
      <c r="C89" s="122">
        <v>0</v>
      </c>
      <c r="D89" s="157"/>
      <c r="E89" s="156">
        <v>0</v>
      </c>
    </row>
    <row r="90" spans="1:5" ht="15" x14ac:dyDescent="0.2">
      <c r="A90" s="170" t="s">
        <v>315</v>
      </c>
      <c r="B90" s="180" t="s">
        <v>316</v>
      </c>
      <c r="C90" s="122">
        <v>0</v>
      </c>
      <c r="D90" s="157"/>
      <c r="E90" s="156">
        <v>0</v>
      </c>
    </row>
    <row r="91" spans="1:5" ht="15" x14ac:dyDescent="0.2">
      <c r="A91" s="170" t="s">
        <v>317</v>
      </c>
      <c r="B91" s="180" t="s">
        <v>318</v>
      </c>
      <c r="C91" s="122">
        <v>0</v>
      </c>
      <c r="D91" s="157"/>
      <c r="E91" s="156">
        <v>0</v>
      </c>
    </row>
    <row r="92" spans="1:5" ht="15" x14ac:dyDescent="0.2">
      <c r="A92" s="170" t="s">
        <v>319</v>
      </c>
      <c r="B92" s="180" t="s">
        <v>320</v>
      </c>
      <c r="C92" s="122">
        <v>0</v>
      </c>
      <c r="D92" s="157"/>
      <c r="E92" s="156">
        <v>0</v>
      </c>
    </row>
    <row r="93" spans="1:5" ht="15" x14ac:dyDescent="0.2">
      <c r="A93" s="170" t="s">
        <v>321</v>
      </c>
      <c r="B93" s="180" t="s">
        <v>322</v>
      </c>
      <c r="C93" s="122">
        <v>0</v>
      </c>
      <c r="D93" s="157"/>
      <c r="E93" s="156">
        <v>0</v>
      </c>
    </row>
    <row r="94" spans="1:5" ht="15" x14ac:dyDescent="0.2">
      <c r="A94" s="170" t="s">
        <v>323</v>
      </c>
      <c r="B94" s="180" t="s">
        <v>324</v>
      </c>
      <c r="C94" s="122">
        <v>0</v>
      </c>
      <c r="D94" s="157"/>
      <c r="E94" s="156">
        <v>0</v>
      </c>
    </row>
    <row r="95" spans="1:5" ht="15" x14ac:dyDescent="0.2">
      <c r="A95" s="170" t="s">
        <v>325</v>
      </c>
      <c r="B95" s="180" t="s">
        <v>326</v>
      </c>
      <c r="C95" s="122">
        <v>0</v>
      </c>
      <c r="D95" s="157"/>
      <c r="E95" s="156">
        <v>0</v>
      </c>
    </row>
    <row r="96" spans="1:5" ht="15" x14ac:dyDescent="0.2">
      <c r="A96" s="170" t="s">
        <v>327</v>
      </c>
      <c r="B96" s="180" t="s">
        <v>328</v>
      </c>
      <c r="C96" s="122">
        <v>0</v>
      </c>
      <c r="D96" s="157"/>
      <c r="E96" s="156">
        <v>0</v>
      </c>
    </row>
    <row r="97" spans="1:5" ht="15" x14ac:dyDescent="0.2">
      <c r="A97" s="170" t="s">
        <v>329</v>
      </c>
      <c r="B97" s="180" t="s">
        <v>330</v>
      </c>
      <c r="C97" s="122">
        <v>0</v>
      </c>
      <c r="D97" s="157"/>
      <c r="E97" s="156">
        <v>0</v>
      </c>
    </row>
    <row r="98" spans="1:5" ht="15" x14ac:dyDescent="0.2">
      <c r="A98" s="170" t="s">
        <v>331</v>
      </c>
      <c r="B98" s="180" t="s">
        <v>332</v>
      </c>
      <c r="C98" s="122">
        <v>0</v>
      </c>
      <c r="D98" s="157"/>
      <c r="E98" s="156">
        <v>0</v>
      </c>
    </row>
    <row r="99" spans="1:5" ht="15" x14ac:dyDescent="0.2">
      <c r="A99" s="170" t="s">
        <v>333</v>
      </c>
      <c r="B99" s="180" t="s">
        <v>334</v>
      </c>
      <c r="C99" s="122">
        <v>0</v>
      </c>
      <c r="D99" s="157"/>
      <c r="E99" s="156">
        <v>0</v>
      </c>
    </row>
    <row r="100" spans="1:5" ht="25.5" x14ac:dyDescent="0.2">
      <c r="A100" s="170" t="s">
        <v>342</v>
      </c>
      <c r="B100" s="181"/>
      <c r="C100" s="139" t="s">
        <v>75</v>
      </c>
      <c r="D100" s="156">
        <v>0</v>
      </c>
      <c r="E100" s="156">
        <v>0</v>
      </c>
    </row>
    <row r="101" spans="1:5" ht="25.5" x14ac:dyDescent="0.2">
      <c r="A101" s="170" t="s">
        <v>344</v>
      </c>
      <c r="B101" s="181"/>
      <c r="C101" s="122" t="s">
        <v>79</v>
      </c>
      <c r="D101" s="157"/>
      <c r="E101" s="156">
        <v>0</v>
      </c>
    </row>
    <row r="102" spans="1:5" ht="25.5" x14ac:dyDescent="0.2">
      <c r="A102" s="170" t="s">
        <v>345</v>
      </c>
      <c r="B102" s="181"/>
      <c r="C102" s="122" t="s">
        <v>79</v>
      </c>
      <c r="D102" s="157"/>
      <c r="E102" s="156">
        <v>0</v>
      </c>
    </row>
    <row r="103" spans="1:5" ht="25.5" x14ac:dyDescent="0.2">
      <c r="A103" s="170" t="s">
        <v>346</v>
      </c>
      <c r="B103" s="181"/>
      <c r="C103" s="122" t="s">
        <v>79</v>
      </c>
      <c r="D103" s="157"/>
      <c r="E103" s="156">
        <v>0</v>
      </c>
    </row>
    <row r="104" spans="1:5" ht="25.5" x14ac:dyDescent="0.2">
      <c r="A104" s="170" t="s">
        <v>347</v>
      </c>
      <c r="B104" s="181"/>
      <c r="C104" s="122" t="s">
        <v>79</v>
      </c>
      <c r="D104" s="157"/>
      <c r="E104" s="156">
        <v>0</v>
      </c>
    </row>
    <row r="105" spans="1:5" ht="25.5" x14ac:dyDescent="0.2">
      <c r="A105" s="170" t="s">
        <v>348</v>
      </c>
      <c r="B105" s="181"/>
      <c r="C105" s="122" t="s">
        <v>79</v>
      </c>
      <c r="D105" s="157"/>
      <c r="E105" s="156">
        <v>0</v>
      </c>
    </row>
    <row r="106" spans="1:5" ht="15" x14ac:dyDescent="0.2">
      <c r="A106" s="170" t="s">
        <v>350</v>
      </c>
      <c r="B106" s="181"/>
      <c r="C106" s="122">
        <v>0</v>
      </c>
      <c r="D106" s="157"/>
      <c r="E106" s="156">
        <v>0</v>
      </c>
    </row>
    <row r="107" spans="1:5" ht="15" x14ac:dyDescent="0.2">
      <c r="A107" s="170" t="s">
        <v>351</v>
      </c>
      <c r="B107" s="181"/>
      <c r="C107" s="122">
        <v>0</v>
      </c>
      <c r="D107" s="157"/>
      <c r="E107" s="156">
        <v>0</v>
      </c>
    </row>
    <row r="108" spans="1:5" ht="15" x14ac:dyDescent="0.2">
      <c r="A108" s="170" t="s">
        <v>352</v>
      </c>
      <c r="B108" s="181"/>
      <c r="C108" s="122">
        <v>0</v>
      </c>
      <c r="D108" s="157"/>
      <c r="E108" s="156">
        <v>0</v>
      </c>
    </row>
    <row r="109" spans="1:5" ht="15" x14ac:dyDescent="0.2">
      <c r="A109" s="170" t="s">
        <v>353</v>
      </c>
      <c r="B109" s="181"/>
      <c r="C109" s="122">
        <v>0</v>
      </c>
      <c r="D109" s="157"/>
      <c r="E109" s="156">
        <v>0</v>
      </c>
    </row>
    <row r="110" spans="1:5" ht="15" x14ac:dyDescent="0.2">
      <c r="A110" s="170" t="s">
        <v>354</v>
      </c>
      <c r="B110" s="181"/>
      <c r="C110" s="122">
        <v>0</v>
      </c>
      <c r="D110" s="157"/>
      <c r="E110" s="156">
        <v>0</v>
      </c>
    </row>
    <row r="111" spans="1:5" ht="15" x14ac:dyDescent="0.2">
      <c r="A111" s="170" t="s">
        <v>355</v>
      </c>
      <c r="B111" s="181"/>
      <c r="C111" s="122">
        <v>0</v>
      </c>
      <c r="D111" s="157"/>
      <c r="E111" s="156">
        <v>0</v>
      </c>
    </row>
    <row r="112" spans="1:5" ht="15" x14ac:dyDescent="0.2">
      <c r="A112" s="170" t="s">
        <v>356</v>
      </c>
      <c r="B112" s="181"/>
      <c r="C112" s="122">
        <v>0</v>
      </c>
      <c r="D112" s="157"/>
      <c r="E112" s="156">
        <v>0</v>
      </c>
    </row>
    <row r="113" spans="1:5" ht="15" x14ac:dyDescent="0.2">
      <c r="A113" s="170" t="s">
        <v>357</v>
      </c>
      <c r="B113" s="181"/>
      <c r="C113" s="122">
        <v>0</v>
      </c>
      <c r="D113" s="157"/>
      <c r="E113" s="156">
        <v>0</v>
      </c>
    </row>
    <row r="114" spans="1:5" ht="15" x14ac:dyDescent="0.2">
      <c r="A114" s="170" t="s">
        <v>358</v>
      </c>
      <c r="B114" s="181"/>
      <c r="C114" s="122">
        <v>0</v>
      </c>
      <c r="D114" s="157"/>
      <c r="E114" s="156">
        <v>0</v>
      </c>
    </row>
    <row r="115" spans="1:5" ht="15" x14ac:dyDescent="0.2">
      <c r="A115" s="170" t="s">
        <v>359</v>
      </c>
      <c r="B115" s="181"/>
      <c r="C115" s="122">
        <v>0</v>
      </c>
      <c r="D115" s="157"/>
      <c r="E115" s="156">
        <v>0</v>
      </c>
    </row>
    <row r="116" spans="1:5" ht="15" x14ac:dyDescent="0.2">
      <c r="A116" s="170" t="s">
        <v>360</v>
      </c>
      <c r="B116" s="181"/>
      <c r="C116" s="122">
        <v>0</v>
      </c>
      <c r="D116" s="157"/>
      <c r="E116" s="156">
        <v>0</v>
      </c>
    </row>
    <row r="117" spans="1:5" ht="15" x14ac:dyDescent="0.2">
      <c r="A117" s="170" t="s">
        <v>361</v>
      </c>
      <c r="B117" s="181"/>
      <c r="C117" s="122">
        <v>0</v>
      </c>
      <c r="D117" s="157"/>
      <c r="E117" s="156">
        <v>0</v>
      </c>
    </row>
    <row r="118" spans="1:5" ht="15" x14ac:dyDescent="0.2">
      <c r="A118" s="170" t="s">
        <v>362</v>
      </c>
      <c r="B118" s="181"/>
      <c r="C118" s="122">
        <v>0</v>
      </c>
      <c r="D118" s="157"/>
      <c r="E118" s="156">
        <v>0</v>
      </c>
    </row>
    <row r="119" spans="1:5" ht="15" x14ac:dyDescent="0.2">
      <c r="A119" s="170" t="s">
        <v>363</v>
      </c>
      <c r="B119" s="181"/>
      <c r="C119" s="122">
        <v>0</v>
      </c>
      <c r="D119" s="157"/>
      <c r="E119" s="156">
        <v>0</v>
      </c>
    </row>
    <row r="120" spans="1:5" ht="15" x14ac:dyDescent="0.2">
      <c r="A120" s="170" t="s">
        <v>364</v>
      </c>
      <c r="B120" s="181"/>
      <c r="C120" s="122">
        <v>0</v>
      </c>
      <c r="D120" s="157"/>
      <c r="E120" s="156">
        <v>0</v>
      </c>
    </row>
    <row r="121" spans="1:5" ht="25.5" x14ac:dyDescent="0.2">
      <c r="A121" s="170" t="s">
        <v>371</v>
      </c>
      <c r="B121" s="181"/>
      <c r="C121" s="139" t="s">
        <v>75</v>
      </c>
      <c r="D121" s="156">
        <v>0</v>
      </c>
      <c r="E121" s="156">
        <v>0</v>
      </c>
    </row>
    <row r="122" spans="1:5" ht="25.5" x14ac:dyDescent="0.2">
      <c r="A122" s="170" t="s">
        <v>373</v>
      </c>
      <c r="B122" s="181"/>
      <c r="C122" s="122" t="s">
        <v>79</v>
      </c>
      <c r="D122" s="157"/>
      <c r="E122" s="156">
        <v>0</v>
      </c>
    </row>
    <row r="123" spans="1:5" ht="25.5" x14ac:dyDescent="0.2">
      <c r="A123" s="170" t="s">
        <v>374</v>
      </c>
      <c r="B123" s="181"/>
      <c r="C123" s="122" t="s">
        <v>79</v>
      </c>
      <c r="D123" s="157"/>
      <c r="E123" s="156">
        <v>0</v>
      </c>
    </row>
    <row r="124" spans="1:5" ht="25.5" x14ac:dyDescent="0.2">
      <c r="A124" s="170" t="s">
        <v>375</v>
      </c>
      <c r="B124" s="181"/>
      <c r="C124" s="122" t="s">
        <v>79</v>
      </c>
      <c r="D124" s="157"/>
      <c r="E124" s="156">
        <v>0</v>
      </c>
    </row>
    <row r="125" spans="1:5" ht="25.5" x14ac:dyDescent="0.2">
      <c r="A125" s="170" t="s">
        <v>376</v>
      </c>
      <c r="B125" s="181"/>
      <c r="C125" s="122" t="s">
        <v>79</v>
      </c>
      <c r="D125" s="157"/>
      <c r="E125" s="156">
        <v>0</v>
      </c>
    </row>
    <row r="126" spans="1:5" ht="25.5" x14ac:dyDescent="0.2">
      <c r="A126" s="170" t="s">
        <v>377</v>
      </c>
      <c r="B126" s="181"/>
      <c r="C126" s="122" t="s">
        <v>79</v>
      </c>
      <c r="D126" s="157"/>
      <c r="E126" s="156">
        <v>0</v>
      </c>
    </row>
    <row r="127" spans="1:5" ht="15" x14ac:dyDescent="0.2">
      <c r="A127" s="170" t="s">
        <v>379</v>
      </c>
      <c r="B127" s="181"/>
      <c r="C127" s="122">
        <v>0</v>
      </c>
      <c r="D127" s="157"/>
      <c r="E127" s="156">
        <v>0</v>
      </c>
    </row>
    <row r="128" spans="1:5" ht="15" x14ac:dyDescent="0.2">
      <c r="A128" s="170" t="s">
        <v>380</v>
      </c>
      <c r="B128" s="181"/>
      <c r="C128" s="122">
        <v>0</v>
      </c>
      <c r="D128" s="157"/>
      <c r="E128" s="156">
        <v>0</v>
      </c>
    </row>
    <row r="129" spans="1:5" ht="15" x14ac:dyDescent="0.2">
      <c r="A129" s="170" t="s">
        <v>381</v>
      </c>
      <c r="B129" s="181"/>
      <c r="C129" s="122">
        <v>0</v>
      </c>
      <c r="D129" s="157"/>
      <c r="E129" s="156">
        <v>0</v>
      </c>
    </row>
    <row r="130" spans="1:5" ht="15" x14ac:dyDescent="0.2">
      <c r="A130" s="170" t="s">
        <v>382</v>
      </c>
      <c r="B130" s="181"/>
      <c r="C130" s="122">
        <v>0</v>
      </c>
      <c r="D130" s="157"/>
      <c r="E130" s="156">
        <v>0</v>
      </c>
    </row>
    <row r="131" spans="1:5" ht="15" x14ac:dyDescent="0.2">
      <c r="A131" s="170" t="s">
        <v>383</v>
      </c>
      <c r="B131" s="181"/>
      <c r="C131" s="122">
        <v>0</v>
      </c>
      <c r="D131" s="157"/>
      <c r="E131" s="156">
        <v>0</v>
      </c>
    </row>
    <row r="132" spans="1:5" ht="15" x14ac:dyDescent="0.2">
      <c r="A132" s="170" t="s">
        <v>384</v>
      </c>
      <c r="B132" s="181"/>
      <c r="C132" s="122">
        <v>0</v>
      </c>
      <c r="D132" s="157"/>
      <c r="E132" s="156">
        <v>0</v>
      </c>
    </row>
    <row r="133" spans="1:5" ht="15" x14ac:dyDescent="0.2">
      <c r="A133" s="170" t="s">
        <v>385</v>
      </c>
      <c r="B133" s="181"/>
      <c r="C133" s="122">
        <v>0</v>
      </c>
      <c r="D133" s="157"/>
      <c r="E133" s="156">
        <v>0</v>
      </c>
    </row>
    <row r="134" spans="1:5" ht="15" x14ac:dyDescent="0.2">
      <c r="A134" s="170" t="s">
        <v>386</v>
      </c>
      <c r="B134" s="181"/>
      <c r="C134" s="122">
        <v>0</v>
      </c>
      <c r="D134" s="157"/>
      <c r="E134" s="156">
        <v>0</v>
      </c>
    </row>
    <row r="135" spans="1:5" ht="15" x14ac:dyDescent="0.2">
      <c r="A135" s="170" t="s">
        <v>387</v>
      </c>
      <c r="B135" s="181"/>
      <c r="C135" s="122">
        <v>0</v>
      </c>
      <c r="D135" s="157"/>
      <c r="E135" s="156">
        <v>0</v>
      </c>
    </row>
    <row r="136" spans="1:5" ht="15" x14ac:dyDescent="0.2">
      <c r="A136" s="170" t="s">
        <v>388</v>
      </c>
      <c r="B136" s="181"/>
      <c r="C136" s="122">
        <v>0</v>
      </c>
      <c r="D136" s="157"/>
      <c r="E136" s="156">
        <v>0</v>
      </c>
    </row>
    <row r="137" spans="1:5" ht="15" x14ac:dyDescent="0.2">
      <c r="A137" s="170" t="s">
        <v>389</v>
      </c>
      <c r="B137" s="181"/>
      <c r="C137" s="122">
        <v>0</v>
      </c>
      <c r="D137" s="157"/>
      <c r="E137" s="156">
        <v>0</v>
      </c>
    </row>
    <row r="138" spans="1:5" ht="15" x14ac:dyDescent="0.2">
      <c r="A138" s="170" t="s">
        <v>390</v>
      </c>
      <c r="B138" s="181"/>
      <c r="C138" s="122">
        <v>0</v>
      </c>
      <c r="D138" s="157"/>
      <c r="E138" s="156">
        <v>0</v>
      </c>
    </row>
    <row r="139" spans="1:5" ht="15" x14ac:dyDescent="0.2">
      <c r="A139" s="170" t="s">
        <v>391</v>
      </c>
      <c r="B139" s="181"/>
      <c r="C139" s="122">
        <v>0</v>
      </c>
      <c r="D139" s="157"/>
      <c r="E139" s="156">
        <v>0</v>
      </c>
    </row>
    <row r="140" spans="1:5" ht="15" x14ac:dyDescent="0.2">
      <c r="A140" s="170" t="s">
        <v>392</v>
      </c>
      <c r="B140" s="181"/>
      <c r="C140" s="122">
        <v>0</v>
      </c>
      <c r="D140" s="157"/>
      <c r="E140" s="156">
        <v>0</v>
      </c>
    </row>
    <row r="141" spans="1:5" ht="15" x14ac:dyDescent="0.2">
      <c r="A141" s="170" t="s">
        <v>393</v>
      </c>
      <c r="B141" s="181"/>
      <c r="C141" s="122">
        <v>0</v>
      </c>
      <c r="D141" s="157"/>
      <c r="E141" s="156">
        <v>0</v>
      </c>
    </row>
    <row r="142" spans="1:5" ht="25.5" x14ac:dyDescent="0.2">
      <c r="A142" s="170" t="s">
        <v>400</v>
      </c>
      <c r="B142" s="181"/>
      <c r="C142" s="139" t="s">
        <v>75</v>
      </c>
      <c r="D142" s="156">
        <v>0</v>
      </c>
      <c r="E142" s="156">
        <v>0</v>
      </c>
    </row>
    <row r="143" spans="1:5" ht="25.5" x14ac:dyDescent="0.2">
      <c r="A143" s="170" t="s">
        <v>402</v>
      </c>
      <c r="B143" s="181"/>
      <c r="C143" s="122" t="s">
        <v>79</v>
      </c>
      <c r="D143" s="157"/>
      <c r="E143" s="156">
        <v>0</v>
      </c>
    </row>
    <row r="144" spans="1:5" ht="15" x14ac:dyDescent="0.2">
      <c r="A144" s="170" t="s">
        <v>403</v>
      </c>
      <c r="B144" s="181"/>
      <c r="C144" s="122" t="s">
        <v>79</v>
      </c>
      <c r="D144" s="157"/>
      <c r="E144" s="156">
        <v>0</v>
      </c>
    </row>
    <row r="145" spans="1:5" ht="15" x14ac:dyDescent="0.2">
      <c r="A145" s="170" t="s">
        <v>404</v>
      </c>
      <c r="B145" s="181"/>
      <c r="C145" s="122" t="s">
        <v>79</v>
      </c>
      <c r="D145" s="157"/>
      <c r="E145" s="156">
        <v>0</v>
      </c>
    </row>
    <row r="146" spans="1:5" ht="15" x14ac:dyDescent="0.2">
      <c r="A146" s="170" t="s">
        <v>405</v>
      </c>
      <c r="B146" s="181"/>
      <c r="C146" s="122" t="s">
        <v>79</v>
      </c>
      <c r="D146" s="157"/>
      <c r="E146" s="156">
        <v>0</v>
      </c>
    </row>
    <row r="147" spans="1:5" ht="15" x14ac:dyDescent="0.2">
      <c r="A147" s="170" t="s">
        <v>406</v>
      </c>
      <c r="B147" s="181"/>
      <c r="C147" s="122" t="s">
        <v>79</v>
      </c>
      <c r="D147" s="157"/>
      <c r="E147" s="156">
        <v>0</v>
      </c>
    </row>
    <row r="148" spans="1:5" ht="15" x14ac:dyDescent="0.2">
      <c r="A148" s="170" t="s">
        <v>408</v>
      </c>
      <c r="B148" s="181"/>
      <c r="C148" s="122">
        <v>0</v>
      </c>
      <c r="D148" s="157"/>
      <c r="E148" s="156">
        <v>0</v>
      </c>
    </row>
    <row r="149" spans="1:5" ht="15" x14ac:dyDescent="0.2">
      <c r="A149" s="170" t="s">
        <v>409</v>
      </c>
      <c r="B149" s="181"/>
      <c r="C149" s="122">
        <v>0</v>
      </c>
      <c r="D149" s="157"/>
      <c r="E149" s="156">
        <v>0</v>
      </c>
    </row>
    <row r="150" spans="1:5" ht="15" x14ac:dyDescent="0.2">
      <c r="A150" s="170" t="s">
        <v>410</v>
      </c>
      <c r="B150" s="181"/>
      <c r="C150" s="122">
        <v>0</v>
      </c>
      <c r="D150" s="157"/>
      <c r="E150" s="156">
        <v>0</v>
      </c>
    </row>
    <row r="151" spans="1:5" ht="15" x14ac:dyDescent="0.2">
      <c r="A151" s="170" t="s">
        <v>411</v>
      </c>
      <c r="B151" s="181"/>
      <c r="C151" s="122">
        <v>0</v>
      </c>
      <c r="D151" s="157"/>
      <c r="E151" s="156">
        <v>0</v>
      </c>
    </row>
    <row r="152" spans="1:5" ht="15" x14ac:dyDescent="0.2">
      <c r="A152" s="170" t="s">
        <v>412</v>
      </c>
      <c r="B152" s="181"/>
      <c r="C152" s="122">
        <v>0</v>
      </c>
      <c r="D152" s="157"/>
      <c r="E152" s="156">
        <v>0</v>
      </c>
    </row>
    <row r="153" spans="1:5" ht="15" x14ac:dyDescent="0.2">
      <c r="A153" s="170" t="s">
        <v>413</v>
      </c>
      <c r="B153" s="181"/>
      <c r="C153" s="122">
        <v>0</v>
      </c>
      <c r="D153" s="157"/>
      <c r="E153" s="156">
        <v>0</v>
      </c>
    </row>
    <row r="154" spans="1:5" ht="15" x14ac:dyDescent="0.2">
      <c r="A154" s="170" t="s">
        <v>414</v>
      </c>
      <c r="B154" s="181"/>
      <c r="C154" s="122">
        <v>0</v>
      </c>
      <c r="D154" s="157"/>
      <c r="E154" s="156">
        <v>0</v>
      </c>
    </row>
    <row r="155" spans="1:5" ht="15" x14ac:dyDescent="0.2">
      <c r="A155" s="170" t="s">
        <v>415</v>
      </c>
      <c r="B155" s="181"/>
      <c r="C155" s="122">
        <v>0</v>
      </c>
      <c r="D155" s="157"/>
      <c r="E155" s="156">
        <v>0</v>
      </c>
    </row>
    <row r="156" spans="1:5" ht="15" x14ac:dyDescent="0.2">
      <c r="A156" s="170" t="s">
        <v>416</v>
      </c>
      <c r="B156" s="181"/>
      <c r="C156" s="122">
        <v>0</v>
      </c>
      <c r="D156" s="157"/>
      <c r="E156" s="156">
        <v>0</v>
      </c>
    </row>
    <row r="157" spans="1:5" ht="15" x14ac:dyDescent="0.2">
      <c r="A157" s="170" t="s">
        <v>417</v>
      </c>
      <c r="B157" s="130"/>
      <c r="C157" s="122">
        <v>0</v>
      </c>
      <c r="D157" s="157"/>
      <c r="E157" s="156">
        <v>0</v>
      </c>
    </row>
    <row r="158" spans="1:5" ht="15" x14ac:dyDescent="0.2">
      <c r="A158" s="170" t="s">
        <v>418</v>
      </c>
      <c r="B158" s="130"/>
      <c r="C158" s="122">
        <v>0</v>
      </c>
      <c r="D158" s="157"/>
      <c r="E158" s="156">
        <v>0</v>
      </c>
    </row>
    <row r="159" spans="1:5" ht="15" x14ac:dyDescent="0.2">
      <c r="A159" s="170" t="s">
        <v>419</v>
      </c>
      <c r="B159" s="130"/>
      <c r="C159" s="122">
        <v>0</v>
      </c>
      <c r="D159" s="157"/>
      <c r="E159" s="156">
        <v>0</v>
      </c>
    </row>
    <row r="160" spans="1:5" ht="15" x14ac:dyDescent="0.2">
      <c r="A160" s="170" t="s">
        <v>420</v>
      </c>
      <c r="B160" s="130"/>
      <c r="C160" s="122">
        <v>0</v>
      </c>
      <c r="D160" s="157"/>
      <c r="E160" s="156">
        <v>0</v>
      </c>
    </row>
    <row r="161" spans="1:5" ht="15" x14ac:dyDescent="0.2">
      <c r="A161" s="170" t="s">
        <v>421</v>
      </c>
      <c r="B161" s="130"/>
      <c r="C161" s="122">
        <v>0</v>
      </c>
      <c r="D161" s="157"/>
      <c r="E161" s="156">
        <v>0</v>
      </c>
    </row>
    <row r="162" spans="1:5" ht="15" x14ac:dyDescent="0.2">
      <c r="A162" s="170" t="s">
        <v>422</v>
      </c>
      <c r="B162" s="130"/>
      <c r="C162" s="122">
        <v>0</v>
      </c>
      <c r="D162" s="157"/>
      <c r="E162" s="156">
        <v>0</v>
      </c>
    </row>
    <row r="163" spans="1:5" x14ac:dyDescent="0.2">
      <c r="A163" s="1" t="s">
        <v>488</v>
      </c>
    </row>
    <row r="164" spans="1:5" x14ac:dyDescent="0.2">
      <c r="A164" s="1" t="s">
        <v>489</v>
      </c>
    </row>
    <row r="165" spans="1:5" x14ac:dyDescent="0.2">
      <c r="A165" s="1" t="s">
        <v>490</v>
      </c>
    </row>
  </sheetData>
  <mergeCells count="2">
    <mergeCell ref="B1:C1"/>
    <mergeCell ref="A2:E2"/>
  </mergeCells>
  <hyperlinks>
    <hyperlink ref="A1" location="Overview!A1" display="Back to Overview" xr:uid="{ACE84928-6D2D-4075-BDC7-9D1A2416B47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4"/>
  <sheetViews>
    <sheetView zoomScale="85" zoomScaleNormal="85" zoomScaleSheetLayoutView="100" workbookViewId="0">
      <selection activeCell="B6" sqref="B6"/>
    </sheetView>
  </sheetViews>
  <sheetFormatPr defaultColWidth="9.140625" defaultRowHeight="27.75" customHeight="1" x14ac:dyDescent="0.2"/>
  <cols>
    <col min="1" max="1" width="16" style="1" bestFit="1" customWidth="1"/>
    <col min="2" max="2" width="32.28515625" style="1" bestFit="1" customWidth="1"/>
    <col min="3" max="3" width="14.5703125" style="2" bestFit="1" customWidth="1"/>
    <col min="4" max="4" width="17" style="2" bestFit="1" customWidth="1"/>
    <col min="5" max="5" width="15.5703125" style="1" customWidth="1"/>
    <col min="6" max="16384" width="9.140625" style="1"/>
  </cols>
  <sheetData>
    <row r="1" spans="1:7" ht="27.75" customHeight="1" x14ac:dyDescent="0.2">
      <c r="A1" s="28" t="s">
        <v>39</v>
      </c>
      <c r="B1" s="2"/>
      <c r="C1" s="1"/>
      <c r="E1" s="7"/>
      <c r="F1" s="3"/>
      <c r="G1" s="3"/>
    </row>
    <row r="2" spans="1:7" s="8" customFormat="1" ht="36.75" customHeight="1" x14ac:dyDescent="0.2">
      <c r="A2" s="249" t="str">
        <f>Overview!B4&amp; " - Effective from "&amp;Overview!D4&amp;" - "&amp;Overview!E4&amp;" Nodal charges"</f>
        <v>Green Generation Energy Networks Cymru Limited - GSP_P - Effective from 1 April 2026 - DRAFT Nodal charges</v>
      </c>
      <c r="B2" s="250"/>
      <c r="C2" s="250"/>
      <c r="D2" s="251"/>
    </row>
    <row r="3" spans="1:7" ht="60.75" customHeight="1" x14ac:dyDescent="0.2">
      <c r="A3" s="97" t="s">
        <v>491</v>
      </c>
      <c r="B3" s="15" t="s">
        <v>492</v>
      </c>
      <c r="C3" s="15" t="s">
        <v>493</v>
      </c>
      <c r="D3" s="15" t="s">
        <v>494</v>
      </c>
    </row>
    <row r="4" spans="1:7" ht="27.75" customHeight="1" x14ac:dyDescent="0.2">
      <c r="A4" s="284" t="s">
        <v>474</v>
      </c>
      <c r="B4" s="285"/>
      <c r="C4" s="285"/>
      <c r="D4" s="286"/>
    </row>
  </sheetData>
  <sheetProtection selectLockedCells="1" selectUnlockedCells="1"/>
  <customSheetViews>
    <customSheetView guid="{5032A364-B81A-48DA-88DA-AB3B86B47EE9}" scale="70" fitToPage="1">
      <selection activeCell="A2" sqref="A2:XFD3"/>
      <pageMargins left="0" right="0" top="0" bottom="0" header="0" footer="0"/>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2">
    <mergeCell ref="A2:D2"/>
    <mergeCell ref="A4:D4"/>
  </mergeCells>
  <phoneticPr fontId="12" type="noConversion"/>
  <hyperlinks>
    <hyperlink ref="A1" location="Overview!A1" display="Back to Overview" xr:uid="{00000000-0004-0000-0900-000000000000}"/>
  </hyperlinks>
  <pageMargins left="0.39370078740157483" right="0.35433070866141736" top="0.9055118110236221" bottom="0.55118110236220474" header="0.31496062992125984" footer="0.31496062992125984"/>
  <pageSetup paperSize="9" scale="77" fitToHeight="0" orientation="portrait" r:id="rId2"/>
  <headerFooter differentFirst="1" scaleWithDoc="0">
    <oddFooter>&amp;C&amp;P of &amp;N</oddFooter>
    <firstHeader>&amp;LUn-scaled nodel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764"/>
  <sheetViews>
    <sheetView zoomScale="90" zoomScaleNormal="90" zoomScaleSheetLayoutView="100" workbookViewId="0">
      <selection activeCell="F766" sqref="F766"/>
    </sheetView>
  </sheetViews>
  <sheetFormatPr defaultColWidth="11.5703125" defaultRowHeight="12.75" x14ac:dyDescent="0.2"/>
  <cols>
    <col min="1" max="1" width="13.85546875" style="24" customWidth="1"/>
    <col min="2" max="2" width="37.42578125" style="24" bestFit="1" customWidth="1"/>
    <col min="3" max="3" width="19" style="25" customWidth="1"/>
    <col min="4" max="4" width="5.28515625" style="24" bestFit="1" customWidth="1"/>
    <col min="5" max="5" width="4.7109375" style="24" customWidth="1"/>
    <col min="6" max="6" width="29.140625" style="24" bestFit="1" customWidth="1"/>
    <col min="7" max="7" width="11.5703125" style="24"/>
    <col min="8" max="8" width="64.5703125" style="24" bestFit="1" customWidth="1"/>
    <col min="9" max="16384" width="11.5703125" style="24"/>
  </cols>
  <sheetData>
    <row r="1" spans="1:8" ht="26.25" customHeight="1" x14ac:dyDescent="0.35">
      <c r="A1" s="119" t="s">
        <v>39</v>
      </c>
      <c r="H1" s="123"/>
    </row>
    <row r="2" spans="1:8" ht="12.75" customHeight="1" x14ac:dyDescent="0.2">
      <c r="A2" s="119"/>
    </row>
    <row r="3" spans="1:8" ht="12.75" customHeight="1" x14ac:dyDescent="0.2">
      <c r="A3" s="119"/>
    </row>
    <row r="4" spans="1:8" ht="12.75" customHeight="1" x14ac:dyDescent="0.2">
      <c r="A4" s="119"/>
    </row>
    <row r="5" spans="1:8" ht="12.75" customHeight="1" x14ac:dyDescent="0.2">
      <c r="A5" s="119"/>
    </row>
    <row r="6" spans="1:8" ht="12.75" customHeight="1" x14ac:dyDescent="0.2">
      <c r="A6" s="119"/>
    </row>
    <row r="7" spans="1:8" ht="12.75" customHeight="1" x14ac:dyDescent="0.2">
      <c r="A7" s="119"/>
    </row>
    <row r="8" spans="1:8" ht="12.75" customHeight="1" x14ac:dyDescent="0.2">
      <c r="A8" s="119"/>
    </row>
    <row r="9" spans="1:8" ht="12.75" customHeight="1" x14ac:dyDescent="0.2">
      <c r="A9" s="119"/>
    </row>
    <row r="10" spans="1:8" ht="12.75" customHeight="1" x14ac:dyDescent="0.2">
      <c r="A10" s="119"/>
    </row>
    <row r="11" spans="1:8" ht="12.75" customHeight="1" x14ac:dyDescent="0.2">
      <c r="A11" s="119"/>
    </row>
    <row r="12" spans="1:8" ht="12.75" customHeight="1" x14ac:dyDescent="0.2">
      <c r="A12" s="119"/>
    </row>
    <row r="13" spans="1:8" ht="12.75" customHeight="1" x14ac:dyDescent="0.2">
      <c r="A13" s="119"/>
    </row>
    <row r="14" spans="1:8" ht="12.75" customHeight="1" x14ac:dyDescent="0.2">
      <c r="A14" s="119"/>
    </row>
    <row r="15" spans="1:8" ht="12.75" customHeight="1" x14ac:dyDescent="0.2">
      <c r="A15" s="119"/>
    </row>
    <row r="16" spans="1:8" ht="12.75" customHeight="1" x14ac:dyDescent="0.2">
      <c r="A16" s="119"/>
    </row>
    <row r="17" spans="1:8" ht="12.75" customHeight="1" x14ac:dyDescent="0.2">
      <c r="A17" s="119"/>
    </row>
    <row r="18" spans="1:8" ht="12.75" customHeight="1" x14ac:dyDescent="0.2">
      <c r="A18" s="119"/>
    </row>
    <row r="19" spans="1:8" ht="12.75" customHeight="1" x14ac:dyDescent="0.2">
      <c r="A19" s="119"/>
    </row>
    <row r="20" spans="1:8" ht="12.75" customHeight="1" x14ac:dyDescent="0.2">
      <c r="A20" s="119"/>
    </row>
    <row r="21" spans="1:8" ht="12.75" customHeight="1" x14ac:dyDescent="0.2">
      <c r="A21" s="119"/>
    </row>
    <row r="22" spans="1:8" ht="12.75" customHeight="1" x14ac:dyDescent="0.2">
      <c r="A22" s="119"/>
    </row>
    <row r="23" spans="1:8" ht="12.75" customHeight="1" x14ac:dyDescent="0.2">
      <c r="A23" s="119"/>
    </row>
    <row r="24" spans="1:8" ht="12.75" customHeight="1" x14ac:dyDescent="0.2">
      <c r="A24" s="119"/>
    </row>
    <row r="25" spans="1:8" ht="12.75" customHeight="1" x14ac:dyDescent="0.2">
      <c r="A25" s="119"/>
    </row>
    <row r="26" spans="1:8" ht="12.75" customHeight="1" x14ac:dyDescent="0.2">
      <c r="A26" s="119"/>
    </row>
    <row r="27" spans="1:8" ht="12.75" customHeight="1" x14ac:dyDescent="0.2">
      <c r="A27" s="119"/>
    </row>
    <row r="28" spans="1:8" s="23" customFormat="1" ht="51" x14ac:dyDescent="0.2">
      <c r="A28" s="33" t="s">
        <v>495</v>
      </c>
      <c r="B28" s="33" t="s">
        <v>496</v>
      </c>
      <c r="C28" s="33" t="s">
        <v>497</v>
      </c>
      <c r="D28" s="26"/>
      <c r="E28" s="26"/>
      <c r="F28" s="33" t="s">
        <v>498</v>
      </c>
      <c r="G28" s="33" t="s">
        <v>499</v>
      </c>
      <c r="H28" s="33" t="s">
        <v>500</v>
      </c>
    </row>
    <row r="29" spans="1:8" x14ac:dyDescent="0.2">
      <c r="A29" s="124">
        <v>3</v>
      </c>
      <c r="B29" s="66" t="s">
        <v>501</v>
      </c>
      <c r="C29" s="125" t="s">
        <v>502</v>
      </c>
      <c r="F29" s="165" t="s">
        <v>503</v>
      </c>
      <c r="G29" s="166">
        <v>43626</v>
      </c>
      <c r="H29" s="165" t="s">
        <v>504</v>
      </c>
    </row>
    <row r="30" spans="1:8" x14ac:dyDescent="0.2">
      <c r="A30" s="124">
        <v>4</v>
      </c>
      <c r="B30" s="66" t="s">
        <v>501</v>
      </c>
      <c r="C30" s="125" t="s">
        <v>502</v>
      </c>
      <c r="F30" s="165" t="s">
        <v>505</v>
      </c>
      <c r="G30" s="166">
        <v>43626</v>
      </c>
      <c r="H30" s="165" t="s">
        <v>504</v>
      </c>
    </row>
    <row r="31" spans="1:8" x14ac:dyDescent="0.2">
      <c r="A31" s="124">
        <v>5</v>
      </c>
      <c r="B31" s="66" t="s">
        <v>506</v>
      </c>
      <c r="C31" s="125" t="s">
        <v>502</v>
      </c>
      <c r="F31" s="165" t="s">
        <v>507</v>
      </c>
      <c r="G31" s="166">
        <v>43626</v>
      </c>
      <c r="H31" s="165" t="s">
        <v>504</v>
      </c>
    </row>
    <row r="32" spans="1:8" x14ac:dyDescent="0.2">
      <c r="A32" s="124">
        <v>6</v>
      </c>
      <c r="B32" s="66" t="s">
        <v>508</v>
      </c>
      <c r="C32" s="125" t="s">
        <v>502</v>
      </c>
      <c r="F32" s="165" t="s">
        <v>509</v>
      </c>
      <c r="G32" s="166">
        <v>43626</v>
      </c>
      <c r="H32" s="165" t="s">
        <v>510</v>
      </c>
    </row>
    <row r="33" spans="1:8" x14ac:dyDescent="0.2">
      <c r="A33" s="124">
        <v>7</v>
      </c>
      <c r="B33" s="66" t="s">
        <v>508</v>
      </c>
      <c r="C33" s="125" t="s">
        <v>502</v>
      </c>
      <c r="G33" s="62"/>
      <c r="H33" s="63"/>
    </row>
    <row r="34" spans="1:8" x14ac:dyDescent="0.2">
      <c r="A34" s="124">
        <v>8</v>
      </c>
      <c r="B34" s="66" t="s">
        <v>508</v>
      </c>
      <c r="C34" s="125" t="s">
        <v>502</v>
      </c>
      <c r="F34" s="63"/>
      <c r="G34" s="62"/>
    </row>
    <row r="35" spans="1:8" x14ac:dyDescent="0.2">
      <c r="A35" s="124">
        <v>9</v>
      </c>
      <c r="B35" s="66" t="s">
        <v>508</v>
      </c>
      <c r="C35" s="125" t="s">
        <v>502</v>
      </c>
      <c r="G35" s="62"/>
      <c r="H35" s="63"/>
    </row>
    <row r="36" spans="1:8" x14ac:dyDescent="0.2">
      <c r="A36" s="124">
        <v>10</v>
      </c>
      <c r="B36" s="66" t="s">
        <v>508</v>
      </c>
      <c r="C36" s="125" t="s">
        <v>502</v>
      </c>
      <c r="G36" s="62"/>
      <c r="H36" s="63"/>
    </row>
    <row r="37" spans="1:8" x14ac:dyDescent="0.2">
      <c r="A37" s="124">
        <v>11</v>
      </c>
      <c r="B37" s="66" t="s">
        <v>508</v>
      </c>
      <c r="C37" s="125" t="s">
        <v>502</v>
      </c>
      <c r="G37" s="62"/>
    </row>
    <row r="38" spans="1:8" x14ac:dyDescent="0.2">
      <c r="A38" s="124">
        <v>12</v>
      </c>
      <c r="B38" s="66" t="s">
        <v>508</v>
      </c>
      <c r="C38" s="125" t="s">
        <v>502</v>
      </c>
      <c r="G38" s="62"/>
    </row>
    <row r="39" spans="1:8" x14ac:dyDescent="0.2">
      <c r="A39" s="124">
        <v>13</v>
      </c>
      <c r="B39" s="66" t="s">
        <v>511</v>
      </c>
      <c r="C39" s="125" t="s">
        <v>502</v>
      </c>
      <c r="G39" s="62"/>
    </row>
    <row r="40" spans="1:8" x14ac:dyDescent="0.2">
      <c r="A40" s="124">
        <v>15</v>
      </c>
      <c r="B40" s="66" t="s">
        <v>511</v>
      </c>
      <c r="C40" s="125" t="s">
        <v>502</v>
      </c>
      <c r="F40" s="63"/>
      <c r="G40" s="62"/>
      <c r="H40" s="63"/>
    </row>
    <row r="41" spans="1:8" x14ac:dyDescent="0.2">
      <c r="A41" s="124">
        <v>16</v>
      </c>
      <c r="B41" s="66" t="s">
        <v>512</v>
      </c>
      <c r="C41" s="125" t="s">
        <v>502</v>
      </c>
      <c r="G41" s="62"/>
      <c r="H41" s="63"/>
    </row>
    <row r="42" spans="1:8" x14ac:dyDescent="0.2">
      <c r="A42" s="124">
        <v>17</v>
      </c>
      <c r="B42" s="66" t="s">
        <v>512</v>
      </c>
      <c r="C42" s="125" t="s">
        <v>502</v>
      </c>
      <c r="G42" s="62"/>
    </row>
    <row r="43" spans="1:8" x14ac:dyDescent="0.2">
      <c r="A43" s="124">
        <v>18</v>
      </c>
      <c r="B43" s="66" t="s">
        <v>512</v>
      </c>
      <c r="C43" s="125" t="s">
        <v>502</v>
      </c>
      <c r="G43" s="62"/>
    </row>
    <row r="44" spans="1:8" x14ac:dyDescent="0.2">
      <c r="A44" s="124">
        <v>19</v>
      </c>
      <c r="B44" s="66" t="s">
        <v>512</v>
      </c>
      <c r="C44" s="125" t="s">
        <v>502</v>
      </c>
      <c r="G44" s="62"/>
    </row>
    <row r="45" spans="1:8" x14ac:dyDescent="0.2">
      <c r="A45" s="124">
        <v>20</v>
      </c>
      <c r="B45" s="66" t="s">
        <v>512</v>
      </c>
      <c r="C45" s="125" t="s">
        <v>502</v>
      </c>
      <c r="G45" s="62"/>
    </row>
    <row r="46" spans="1:8" x14ac:dyDescent="0.2">
      <c r="A46" s="124">
        <v>21</v>
      </c>
      <c r="B46" s="66" t="s">
        <v>512</v>
      </c>
      <c r="C46" s="125" t="s">
        <v>502</v>
      </c>
      <c r="G46" s="62"/>
    </row>
    <row r="47" spans="1:8" x14ac:dyDescent="0.2">
      <c r="A47" s="124">
        <v>22</v>
      </c>
      <c r="B47" s="66" t="s">
        <v>512</v>
      </c>
      <c r="C47" s="125" t="s">
        <v>502</v>
      </c>
      <c r="G47" s="62"/>
    </row>
    <row r="48" spans="1:8" x14ac:dyDescent="0.2">
      <c r="A48" s="124">
        <v>23</v>
      </c>
      <c r="B48" s="66" t="s">
        <v>513</v>
      </c>
      <c r="C48" s="125" t="s">
        <v>502</v>
      </c>
      <c r="G48" s="62"/>
    </row>
    <row r="49" spans="1:8" x14ac:dyDescent="0.2">
      <c r="A49" s="124">
        <v>24</v>
      </c>
      <c r="B49" s="66" t="s">
        <v>513</v>
      </c>
      <c r="C49" s="125" t="s">
        <v>502</v>
      </c>
      <c r="G49" s="62"/>
    </row>
    <row r="50" spans="1:8" x14ac:dyDescent="0.2">
      <c r="A50" s="124">
        <v>25</v>
      </c>
      <c r="B50" s="66" t="s">
        <v>513</v>
      </c>
      <c r="C50" s="125" t="s">
        <v>502</v>
      </c>
      <c r="G50" s="62"/>
    </row>
    <row r="51" spans="1:8" x14ac:dyDescent="0.2">
      <c r="A51" s="124">
        <v>26</v>
      </c>
      <c r="B51" s="66" t="s">
        <v>513</v>
      </c>
      <c r="C51" s="125" t="s">
        <v>502</v>
      </c>
      <c r="G51" s="62"/>
    </row>
    <row r="52" spans="1:8" x14ac:dyDescent="0.2">
      <c r="A52" s="124">
        <v>28</v>
      </c>
      <c r="B52" s="66" t="s">
        <v>513</v>
      </c>
      <c r="C52" s="125" t="s">
        <v>502</v>
      </c>
      <c r="G52" s="62"/>
    </row>
    <row r="53" spans="1:8" x14ac:dyDescent="0.2">
      <c r="A53" s="124">
        <v>29</v>
      </c>
      <c r="B53" s="66" t="s">
        <v>513</v>
      </c>
      <c r="C53" s="125" t="s">
        <v>502</v>
      </c>
      <c r="G53" s="62"/>
    </row>
    <row r="54" spans="1:8" x14ac:dyDescent="0.2">
      <c r="A54" s="124">
        <v>30</v>
      </c>
      <c r="B54" s="66" t="s">
        <v>513</v>
      </c>
      <c r="C54" s="125" t="s">
        <v>502</v>
      </c>
      <c r="G54" s="62"/>
    </row>
    <row r="55" spans="1:8" x14ac:dyDescent="0.2">
      <c r="A55" s="124">
        <v>31</v>
      </c>
      <c r="B55" s="66" t="s">
        <v>513</v>
      </c>
      <c r="C55" s="125" t="s">
        <v>502</v>
      </c>
      <c r="G55" s="62"/>
    </row>
    <row r="56" spans="1:8" x14ac:dyDescent="0.2">
      <c r="A56" s="124">
        <v>32</v>
      </c>
      <c r="B56" s="66" t="s">
        <v>513</v>
      </c>
      <c r="C56" s="125" t="s">
        <v>502</v>
      </c>
      <c r="F56" s="63"/>
      <c r="G56" s="62"/>
      <c r="H56" s="63"/>
    </row>
    <row r="57" spans="1:8" x14ac:dyDescent="0.2">
      <c r="A57" s="124">
        <v>33</v>
      </c>
      <c r="B57" s="66" t="s">
        <v>513</v>
      </c>
      <c r="C57" s="125" t="s">
        <v>502</v>
      </c>
      <c r="F57" s="63"/>
      <c r="G57" s="62"/>
      <c r="H57" s="63"/>
    </row>
    <row r="58" spans="1:8" x14ac:dyDescent="0.2">
      <c r="A58" s="124">
        <v>34</v>
      </c>
      <c r="B58" s="66" t="s">
        <v>513</v>
      </c>
      <c r="C58" s="125" t="s">
        <v>502</v>
      </c>
      <c r="F58" s="63"/>
      <c r="G58" s="62"/>
      <c r="H58" s="63"/>
    </row>
    <row r="59" spans="1:8" x14ac:dyDescent="0.2">
      <c r="A59" s="124">
        <v>35</v>
      </c>
      <c r="B59" s="66" t="s">
        <v>513</v>
      </c>
      <c r="C59" s="125" t="s">
        <v>502</v>
      </c>
      <c r="F59" s="63"/>
      <c r="G59" s="62"/>
      <c r="H59" s="63"/>
    </row>
    <row r="60" spans="1:8" x14ac:dyDescent="0.2">
      <c r="A60" s="124">
        <v>36</v>
      </c>
      <c r="B60" s="66" t="s">
        <v>513</v>
      </c>
      <c r="C60" s="125" t="s">
        <v>502</v>
      </c>
      <c r="F60" s="63"/>
      <c r="G60" s="62"/>
      <c r="H60" s="63"/>
    </row>
    <row r="61" spans="1:8" x14ac:dyDescent="0.2">
      <c r="A61" s="124">
        <v>37</v>
      </c>
      <c r="B61" s="66" t="s">
        <v>513</v>
      </c>
      <c r="C61" s="125" t="s">
        <v>502</v>
      </c>
      <c r="F61" s="63"/>
      <c r="G61" s="62"/>
      <c r="H61" s="63"/>
    </row>
    <row r="62" spans="1:8" x14ac:dyDescent="0.2">
      <c r="A62" s="124">
        <v>38</v>
      </c>
      <c r="B62" s="66" t="s">
        <v>513</v>
      </c>
      <c r="C62" s="125" t="s">
        <v>502</v>
      </c>
      <c r="F62" s="63"/>
      <c r="G62" s="62"/>
      <c r="H62" s="63"/>
    </row>
    <row r="63" spans="1:8" x14ac:dyDescent="0.2">
      <c r="A63" s="124">
        <v>39</v>
      </c>
      <c r="B63" s="66" t="s">
        <v>513</v>
      </c>
      <c r="C63" s="125" t="s">
        <v>502</v>
      </c>
      <c r="F63" s="63"/>
      <c r="G63" s="62"/>
      <c r="H63" s="63"/>
    </row>
    <row r="64" spans="1:8" x14ac:dyDescent="0.2">
      <c r="A64" s="124">
        <v>40</v>
      </c>
      <c r="B64" s="66" t="s">
        <v>512</v>
      </c>
      <c r="C64" s="125" t="s">
        <v>502</v>
      </c>
      <c r="F64" s="63"/>
      <c r="G64" s="62"/>
      <c r="H64" s="63"/>
    </row>
    <row r="65" spans="1:8" x14ac:dyDescent="0.2">
      <c r="A65" s="124">
        <v>41</v>
      </c>
      <c r="B65" s="66" t="s">
        <v>514</v>
      </c>
      <c r="C65" s="125" t="s">
        <v>502</v>
      </c>
      <c r="F65" s="63"/>
      <c r="G65" s="62"/>
      <c r="H65" s="63"/>
    </row>
    <row r="66" spans="1:8" x14ac:dyDescent="0.2">
      <c r="A66" s="124">
        <v>42</v>
      </c>
      <c r="B66" s="66" t="s">
        <v>515</v>
      </c>
      <c r="C66" s="125" t="s">
        <v>502</v>
      </c>
      <c r="F66" s="63"/>
      <c r="G66" s="62"/>
      <c r="H66" s="63"/>
    </row>
    <row r="67" spans="1:8" x14ac:dyDescent="0.2">
      <c r="A67" s="124">
        <v>43</v>
      </c>
      <c r="B67" s="66" t="s">
        <v>515</v>
      </c>
      <c r="C67" s="125" t="s">
        <v>502</v>
      </c>
      <c r="F67" s="63"/>
      <c r="G67" s="62"/>
      <c r="H67" s="63"/>
    </row>
    <row r="68" spans="1:8" x14ac:dyDescent="0.2">
      <c r="A68" s="124">
        <v>44</v>
      </c>
      <c r="B68" s="66" t="s">
        <v>514</v>
      </c>
      <c r="C68" s="125" t="s">
        <v>502</v>
      </c>
      <c r="F68" s="63"/>
      <c r="G68" s="62"/>
      <c r="H68" s="63"/>
    </row>
    <row r="69" spans="1:8" x14ac:dyDescent="0.2">
      <c r="A69" s="124">
        <v>45</v>
      </c>
      <c r="B69" s="66" t="s">
        <v>516</v>
      </c>
      <c r="C69" s="125" t="s">
        <v>502</v>
      </c>
      <c r="F69" s="63"/>
      <c r="G69" s="62"/>
      <c r="H69" s="63"/>
    </row>
    <row r="70" spans="1:8" x14ac:dyDescent="0.2">
      <c r="A70" s="124">
        <v>46</v>
      </c>
      <c r="B70" s="66" t="s">
        <v>517</v>
      </c>
      <c r="C70" s="125" t="s">
        <v>502</v>
      </c>
      <c r="F70" s="63"/>
      <c r="G70" s="62"/>
      <c r="H70" s="63"/>
    </row>
    <row r="71" spans="1:8" x14ac:dyDescent="0.2">
      <c r="A71" s="124">
        <v>47</v>
      </c>
      <c r="B71" s="66" t="s">
        <v>518</v>
      </c>
      <c r="C71" s="125" t="s">
        <v>502</v>
      </c>
      <c r="F71" s="63"/>
      <c r="G71" s="62"/>
      <c r="H71" s="63"/>
    </row>
    <row r="72" spans="1:8" x14ac:dyDescent="0.2">
      <c r="A72" s="124">
        <v>48</v>
      </c>
      <c r="B72" s="66" t="s">
        <v>519</v>
      </c>
      <c r="C72" s="125" t="s">
        <v>502</v>
      </c>
      <c r="F72" s="63"/>
      <c r="G72" s="62"/>
      <c r="H72" s="63"/>
    </row>
    <row r="73" spans="1:8" x14ac:dyDescent="0.2">
      <c r="A73" s="124">
        <v>49</v>
      </c>
      <c r="B73" s="66" t="s">
        <v>512</v>
      </c>
      <c r="C73" s="125" t="s">
        <v>502</v>
      </c>
      <c r="F73" s="63"/>
      <c r="G73" s="62"/>
      <c r="H73" s="63"/>
    </row>
    <row r="74" spans="1:8" x14ac:dyDescent="0.2">
      <c r="A74" s="124">
        <v>50</v>
      </c>
      <c r="B74" s="66" t="s">
        <v>520</v>
      </c>
      <c r="C74" s="125" t="s">
        <v>502</v>
      </c>
      <c r="F74" s="63"/>
      <c r="G74" s="62"/>
      <c r="H74" s="63"/>
    </row>
    <row r="75" spans="1:8" x14ac:dyDescent="0.2">
      <c r="A75" s="124">
        <v>51</v>
      </c>
      <c r="B75" s="66" t="s">
        <v>521</v>
      </c>
      <c r="C75" s="125" t="s">
        <v>522</v>
      </c>
      <c r="F75" s="63"/>
      <c r="G75" s="62"/>
      <c r="H75" s="63"/>
    </row>
    <row r="76" spans="1:8" x14ac:dyDescent="0.2">
      <c r="A76" s="124">
        <v>52</v>
      </c>
      <c r="B76" s="66" t="s">
        <v>523</v>
      </c>
      <c r="C76" s="125" t="s">
        <v>502</v>
      </c>
      <c r="F76" s="63"/>
      <c r="G76" s="62"/>
      <c r="H76" s="63"/>
    </row>
    <row r="77" spans="1:8" x14ac:dyDescent="0.2">
      <c r="A77" s="124">
        <v>53</v>
      </c>
      <c r="B77" s="66" t="s">
        <v>523</v>
      </c>
      <c r="C77" s="125" t="s">
        <v>502</v>
      </c>
      <c r="F77" s="63"/>
      <c r="G77" s="62"/>
      <c r="H77" s="63"/>
    </row>
    <row r="78" spans="1:8" x14ac:dyDescent="0.2">
      <c r="A78" s="124">
        <v>55</v>
      </c>
      <c r="B78" s="66" t="s">
        <v>523</v>
      </c>
      <c r="C78" s="125" t="s">
        <v>502</v>
      </c>
      <c r="F78" s="63"/>
      <c r="G78" s="62"/>
      <c r="H78" s="63"/>
    </row>
    <row r="79" spans="1:8" x14ac:dyDescent="0.2">
      <c r="A79" s="124">
        <v>56</v>
      </c>
      <c r="B79" s="66" t="s">
        <v>523</v>
      </c>
      <c r="C79" s="125" t="s">
        <v>502</v>
      </c>
      <c r="F79" s="63"/>
      <c r="G79" s="62"/>
      <c r="H79" s="63"/>
    </row>
    <row r="80" spans="1:8" x14ac:dyDescent="0.2">
      <c r="A80" s="124">
        <v>57</v>
      </c>
      <c r="B80" s="66" t="s">
        <v>523</v>
      </c>
      <c r="C80" s="125" t="s">
        <v>502</v>
      </c>
      <c r="F80" s="63"/>
      <c r="G80" s="62"/>
      <c r="H80" s="63"/>
    </row>
    <row r="81" spans="1:8" x14ac:dyDescent="0.2">
      <c r="A81" s="124">
        <v>58</v>
      </c>
      <c r="B81" s="66" t="s">
        <v>524</v>
      </c>
      <c r="C81" s="125" t="s">
        <v>522</v>
      </c>
      <c r="F81" s="63"/>
      <c r="G81" s="62"/>
      <c r="H81" s="63"/>
    </row>
    <row r="82" spans="1:8" x14ac:dyDescent="0.2">
      <c r="A82" s="124">
        <v>59</v>
      </c>
      <c r="B82" s="66" t="s">
        <v>523</v>
      </c>
      <c r="C82" s="125" t="s">
        <v>502</v>
      </c>
      <c r="F82" s="63"/>
      <c r="G82" s="62"/>
      <c r="H82" s="63"/>
    </row>
    <row r="83" spans="1:8" x14ac:dyDescent="0.2">
      <c r="A83" s="124">
        <v>60</v>
      </c>
      <c r="B83" s="66" t="s">
        <v>523</v>
      </c>
      <c r="C83" s="125" t="s">
        <v>502</v>
      </c>
      <c r="F83" s="63"/>
      <c r="G83" s="62"/>
      <c r="H83" s="63"/>
    </row>
    <row r="84" spans="1:8" x14ac:dyDescent="0.2">
      <c r="A84" s="124">
        <v>62</v>
      </c>
      <c r="B84" s="66" t="s">
        <v>525</v>
      </c>
      <c r="C84" s="125" t="s">
        <v>522</v>
      </c>
    </row>
    <row r="85" spans="1:8" x14ac:dyDescent="0.2">
      <c r="A85" s="124">
        <v>63</v>
      </c>
      <c r="B85" s="66" t="s">
        <v>515</v>
      </c>
      <c r="C85" s="125" t="s">
        <v>502</v>
      </c>
    </row>
    <row r="86" spans="1:8" x14ac:dyDescent="0.2">
      <c r="A86" s="124">
        <v>64</v>
      </c>
      <c r="B86" s="66" t="s">
        <v>523</v>
      </c>
      <c r="C86" s="125" t="s">
        <v>502</v>
      </c>
    </row>
    <row r="87" spans="1:8" x14ac:dyDescent="0.2">
      <c r="A87" s="124">
        <v>65</v>
      </c>
      <c r="B87" s="66" t="s">
        <v>526</v>
      </c>
      <c r="C87" s="125" t="s">
        <v>502</v>
      </c>
    </row>
    <row r="88" spans="1:8" x14ac:dyDescent="0.2">
      <c r="A88" s="124">
        <v>66</v>
      </c>
      <c r="B88" s="66" t="s">
        <v>526</v>
      </c>
      <c r="C88" s="125" t="s">
        <v>502</v>
      </c>
    </row>
    <row r="89" spans="1:8" x14ac:dyDescent="0.2">
      <c r="A89" s="124">
        <v>67</v>
      </c>
      <c r="B89" s="66" t="s">
        <v>527</v>
      </c>
      <c r="C89" s="125" t="s">
        <v>502</v>
      </c>
    </row>
    <row r="90" spans="1:8" x14ac:dyDescent="0.2">
      <c r="A90" s="124">
        <v>71</v>
      </c>
      <c r="B90" s="66" t="s">
        <v>527</v>
      </c>
      <c r="C90" s="125" t="s">
        <v>502</v>
      </c>
    </row>
    <row r="91" spans="1:8" x14ac:dyDescent="0.2">
      <c r="A91" s="124">
        <v>72</v>
      </c>
      <c r="B91" s="66" t="s">
        <v>527</v>
      </c>
      <c r="C91" s="125" t="s">
        <v>502</v>
      </c>
    </row>
    <row r="92" spans="1:8" x14ac:dyDescent="0.2">
      <c r="A92" s="124">
        <v>73</v>
      </c>
      <c r="B92" s="66" t="s">
        <v>527</v>
      </c>
      <c r="C92" s="125" t="s">
        <v>502</v>
      </c>
    </row>
    <row r="93" spans="1:8" x14ac:dyDescent="0.2">
      <c r="A93" s="124">
        <v>74</v>
      </c>
      <c r="B93" s="66" t="s">
        <v>528</v>
      </c>
      <c r="C93" s="125" t="s">
        <v>502</v>
      </c>
    </row>
    <row r="94" spans="1:8" x14ac:dyDescent="0.2">
      <c r="A94" s="124">
        <v>75</v>
      </c>
      <c r="B94" s="66" t="s">
        <v>529</v>
      </c>
      <c r="C94" s="125" t="s">
        <v>502</v>
      </c>
    </row>
    <row r="95" spans="1:8" x14ac:dyDescent="0.2">
      <c r="A95" s="124">
        <v>76</v>
      </c>
      <c r="B95" s="66" t="s">
        <v>529</v>
      </c>
      <c r="C95" s="125" t="s">
        <v>502</v>
      </c>
    </row>
    <row r="96" spans="1:8" x14ac:dyDescent="0.2">
      <c r="A96" s="124">
        <v>77</v>
      </c>
      <c r="B96" s="66" t="s">
        <v>529</v>
      </c>
      <c r="C96" s="125" t="s">
        <v>502</v>
      </c>
    </row>
    <row r="97" spans="1:3" x14ac:dyDescent="0.2">
      <c r="A97" s="124">
        <v>78</v>
      </c>
      <c r="B97" s="66" t="s">
        <v>530</v>
      </c>
      <c r="C97" s="125" t="s">
        <v>502</v>
      </c>
    </row>
    <row r="98" spans="1:3" x14ac:dyDescent="0.2">
      <c r="A98" s="124">
        <v>79</v>
      </c>
      <c r="B98" s="66" t="s">
        <v>531</v>
      </c>
      <c r="C98" s="125" t="s">
        <v>522</v>
      </c>
    </row>
    <row r="99" spans="1:3" x14ac:dyDescent="0.2">
      <c r="A99" s="124">
        <v>80</v>
      </c>
      <c r="B99" s="66" t="s">
        <v>532</v>
      </c>
      <c r="C99" s="125" t="s">
        <v>502</v>
      </c>
    </row>
    <row r="100" spans="1:3" x14ac:dyDescent="0.2">
      <c r="A100" s="124">
        <v>81</v>
      </c>
      <c r="B100" s="66" t="s">
        <v>533</v>
      </c>
      <c r="C100" s="125" t="s">
        <v>502</v>
      </c>
    </row>
    <row r="101" spans="1:3" x14ac:dyDescent="0.2">
      <c r="A101" s="124">
        <v>82</v>
      </c>
      <c r="B101" s="66" t="s">
        <v>534</v>
      </c>
      <c r="C101" s="125" t="s">
        <v>502</v>
      </c>
    </row>
    <row r="102" spans="1:3" x14ac:dyDescent="0.2">
      <c r="A102" s="124">
        <v>83</v>
      </c>
      <c r="B102" s="66" t="s">
        <v>534</v>
      </c>
      <c r="C102" s="125" t="s">
        <v>502</v>
      </c>
    </row>
    <row r="103" spans="1:3" x14ac:dyDescent="0.2">
      <c r="A103" s="124">
        <v>84</v>
      </c>
      <c r="B103" s="66" t="s">
        <v>534</v>
      </c>
      <c r="C103" s="125" t="s">
        <v>502</v>
      </c>
    </row>
    <row r="104" spans="1:3" x14ac:dyDescent="0.2">
      <c r="A104" s="124">
        <v>85</v>
      </c>
      <c r="B104" s="66" t="s">
        <v>534</v>
      </c>
      <c r="C104" s="125" t="s">
        <v>502</v>
      </c>
    </row>
    <row r="105" spans="1:3" x14ac:dyDescent="0.2">
      <c r="A105" s="124">
        <v>86</v>
      </c>
      <c r="B105" s="66" t="s">
        <v>534</v>
      </c>
      <c r="C105" s="125" t="s">
        <v>502</v>
      </c>
    </row>
    <row r="106" spans="1:3" x14ac:dyDescent="0.2">
      <c r="A106" s="124">
        <v>87</v>
      </c>
      <c r="B106" s="66" t="s">
        <v>534</v>
      </c>
      <c r="C106" s="125" t="s">
        <v>502</v>
      </c>
    </row>
    <row r="107" spans="1:3" x14ac:dyDescent="0.2">
      <c r="A107" s="124">
        <v>88</v>
      </c>
      <c r="B107" s="66" t="s">
        <v>534</v>
      </c>
      <c r="C107" s="125" t="s">
        <v>502</v>
      </c>
    </row>
    <row r="108" spans="1:3" x14ac:dyDescent="0.2">
      <c r="A108" s="124">
        <v>91</v>
      </c>
      <c r="B108" s="66" t="s">
        <v>535</v>
      </c>
      <c r="C108" s="125" t="s">
        <v>502</v>
      </c>
    </row>
    <row r="109" spans="1:3" x14ac:dyDescent="0.2">
      <c r="A109" s="124">
        <v>92</v>
      </c>
      <c r="B109" s="66" t="s">
        <v>535</v>
      </c>
      <c r="C109" s="125" t="s">
        <v>502</v>
      </c>
    </row>
    <row r="110" spans="1:3" x14ac:dyDescent="0.2">
      <c r="A110" s="124">
        <v>93</v>
      </c>
      <c r="B110" s="66" t="s">
        <v>536</v>
      </c>
      <c r="C110" s="125" t="s">
        <v>522</v>
      </c>
    </row>
    <row r="111" spans="1:3" x14ac:dyDescent="0.2">
      <c r="A111" s="124">
        <v>94</v>
      </c>
      <c r="B111" s="66" t="s">
        <v>535</v>
      </c>
      <c r="C111" s="125" t="s">
        <v>502</v>
      </c>
    </row>
    <row r="112" spans="1:3" x14ac:dyDescent="0.2">
      <c r="A112" s="124">
        <v>95</v>
      </c>
      <c r="B112" s="66" t="s">
        <v>535</v>
      </c>
      <c r="C112" s="125" t="s">
        <v>502</v>
      </c>
    </row>
    <row r="113" spans="1:3" x14ac:dyDescent="0.2">
      <c r="A113" s="124">
        <v>96</v>
      </c>
      <c r="B113" s="66" t="s">
        <v>535</v>
      </c>
      <c r="C113" s="125" t="s">
        <v>502</v>
      </c>
    </row>
    <row r="114" spans="1:3" x14ac:dyDescent="0.2">
      <c r="A114" s="124">
        <v>97</v>
      </c>
      <c r="B114" s="66" t="s">
        <v>537</v>
      </c>
      <c r="C114" s="125" t="s">
        <v>502</v>
      </c>
    </row>
    <row r="115" spans="1:3" x14ac:dyDescent="0.2">
      <c r="A115" s="124">
        <v>98</v>
      </c>
      <c r="B115" s="66" t="s">
        <v>538</v>
      </c>
      <c r="C115" s="125" t="s">
        <v>502</v>
      </c>
    </row>
    <row r="116" spans="1:3" x14ac:dyDescent="0.2">
      <c r="A116" s="124">
        <v>99</v>
      </c>
      <c r="B116" s="66" t="s">
        <v>539</v>
      </c>
      <c r="C116" s="125" t="s">
        <v>502</v>
      </c>
    </row>
    <row r="117" spans="1:3" x14ac:dyDescent="0.2">
      <c r="A117" s="124">
        <v>100</v>
      </c>
      <c r="B117" s="66" t="s">
        <v>539</v>
      </c>
      <c r="C117" s="125" t="s">
        <v>502</v>
      </c>
    </row>
    <row r="118" spans="1:3" x14ac:dyDescent="0.2">
      <c r="A118" s="124">
        <v>101</v>
      </c>
      <c r="B118" s="66" t="s">
        <v>540</v>
      </c>
      <c r="C118" s="125" t="s">
        <v>502</v>
      </c>
    </row>
    <row r="119" spans="1:3" x14ac:dyDescent="0.2">
      <c r="A119" s="124">
        <v>102</v>
      </c>
      <c r="B119" s="66" t="s">
        <v>540</v>
      </c>
      <c r="C119" s="125" t="s">
        <v>502</v>
      </c>
    </row>
    <row r="120" spans="1:3" x14ac:dyDescent="0.2">
      <c r="A120" s="124">
        <v>103</v>
      </c>
      <c r="B120" s="66" t="s">
        <v>540</v>
      </c>
      <c r="C120" s="125" t="s">
        <v>502</v>
      </c>
    </row>
    <row r="121" spans="1:3" x14ac:dyDescent="0.2">
      <c r="A121" s="124">
        <v>104</v>
      </c>
      <c r="B121" s="66" t="s">
        <v>541</v>
      </c>
      <c r="C121" s="125" t="s">
        <v>502</v>
      </c>
    </row>
    <row r="122" spans="1:3" x14ac:dyDescent="0.2">
      <c r="A122" s="124">
        <v>105</v>
      </c>
      <c r="B122" s="66" t="s">
        <v>541</v>
      </c>
      <c r="C122" s="125" t="s">
        <v>502</v>
      </c>
    </row>
    <row r="123" spans="1:3" x14ac:dyDescent="0.2">
      <c r="A123" s="124">
        <v>106</v>
      </c>
      <c r="B123" s="66" t="s">
        <v>541</v>
      </c>
      <c r="C123" s="125" t="s">
        <v>502</v>
      </c>
    </row>
    <row r="124" spans="1:3" x14ac:dyDescent="0.2">
      <c r="A124" s="124">
        <v>107</v>
      </c>
      <c r="B124" s="66" t="s">
        <v>541</v>
      </c>
      <c r="C124" s="125" t="s">
        <v>502</v>
      </c>
    </row>
    <row r="125" spans="1:3" x14ac:dyDescent="0.2">
      <c r="A125" s="124">
        <v>108</v>
      </c>
      <c r="B125" s="66" t="s">
        <v>541</v>
      </c>
      <c r="C125" s="125" t="s">
        <v>502</v>
      </c>
    </row>
    <row r="126" spans="1:3" x14ac:dyDescent="0.2">
      <c r="A126" s="124">
        <v>109</v>
      </c>
      <c r="B126" s="66" t="s">
        <v>541</v>
      </c>
      <c r="C126" s="125" t="s">
        <v>502</v>
      </c>
    </row>
    <row r="127" spans="1:3" x14ac:dyDescent="0.2">
      <c r="A127" s="124">
        <v>110</v>
      </c>
      <c r="B127" s="66" t="s">
        <v>541</v>
      </c>
      <c r="C127" s="125" t="s">
        <v>502</v>
      </c>
    </row>
    <row r="128" spans="1:3" x14ac:dyDescent="0.2">
      <c r="A128" s="124">
        <v>111</v>
      </c>
      <c r="B128" s="66" t="s">
        <v>542</v>
      </c>
      <c r="C128" s="125" t="s">
        <v>502</v>
      </c>
    </row>
    <row r="129" spans="1:3" x14ac:dyDescent="0.2">
      <c r="A129" s="124">
        <v>112</v>
      </c>
      <c r="B129" s="66" t="s">
        <v>543</v>
      </c>
      <c r="C129" s="125" t="s">
        <v>502</v>
      </c>
    </row>
    <row r="130" spans="1:3" x14ac:dyDescent="0.2">
      <c r="A130" s="124">
        <v>113</v>
      </c>
      <c r="B130" s="66" t="s">
        <v>543</v>
      </c>
      <c r="C130" s="125" t="s">
        <v>502</v>
      </c>
    </row>
    <row r="131" spans="1:3" x14ac:dyDescent="0.2">
      <c r="A131" s="124">
        <v>115</v>
      </c>
      <c r="B131" s="66" t="s">
        <v>543</v>
      </c>
      <c r="C131" s="125" t="s">
        <v>502</v>
      </c>
    </row>
    <row r="132" spans="1:3" x14ac:dyDescent="0.2">
      <c r="A132" s="124">
        <v>116</v>
      </c>
      <c r="B132" s="66" t="s">
        <v>543</v>
      </c>
      <c r="C132" s="125" t="s">
        <v>502</v>
      </c>
    </row>
    <row r="133" spans="1:3" x14ac:dyDescent="0.2">
      <c r="A133" s="124">
        <v>117</v>
      </c>
      <c r="B133" s="66" t="s">
        <v>543</v>
      </c>
      <c r="C133" s="125" t="s">
        <v>502</v>
      </c>
    </row>
    <row r="134" spans="1:3" x14ac:dyDescent="0.2">
      <c r="A134" s="124">
        <v>118</v>
      </c>
      <c r="B134" s="66" t="s">
        <v>544</v>
      </c>
      <c r="C134" s="125" t="s">
        <v>502</v>
      </c>
    </row>
    <row r="135" spans="1:3" x14ac:dyDescent="0.2">
      <c r="A135" s="124">
        <v>119</v>
      </c>
      <c r="B135" s="66" t="s">
        <v>544</v>
      </c>
      <c r="C135" s="125" t="s">
        <v>502</v>
      </c>
    </row>
    <row r="136" spans="1:3" x14ac:dyDescent="0.2">
      <c r="A136" s="124">
        <v>120</v>
      </c>
      <c r="B136" s="66" t="s">
        <v>515</v>
      </c>
      <c r="C136" s="125" t="s">
        <v>502</v>
      </c>
    </row>
    <row r="137" spans="1:3" x14ac:dyDescent="0.2">
      <c r="A137" s="124">
        <v>121</v>
      </c>
      <c r="B137" s="66" t="s">
        <v>545</v>
      </c>
      <c r="C137" s="125" t="s">
        <v>522</v>
      </c>
    </row>
    <row r="138" spans="1:3" x14ac:dyDescent="0.2">
      <c r="A138" s="124">
        <v>122</v>
      </c>
      <c r="B138" s="66" t="s">
        <v>546</v>
      </c>
      <c r="C138" s="125" t="s">
        <v>522</v>
      </c>
    </row>
    <row r="139" spans="1:3" x14ac:dyDescent="0.2">
      <c r="A139" s="124">
        <v>123</v>
      </c>
      <c r="B139" s="66" t="s">
        <v>547</v>
      </c>
      <c r="C139" s="125" t="s">
        <v>522</v>
      </c>
    </row>
    <row r="140" spans="1:3" x14ac:dyDescent="0.2">
      <c r="A140" s="124">
        <v>124</v>
      </c>
      <c r="B140" s="66" t="s">
        <v>547</v>
      </c>
      <c r="C140" s="125" t="s">
        <v>522</v>
      </c>
    </row>
    <row r="141" spans="1:3" x14ac:dyDescent="0.2">
      <c r="A141" s="124">
        <v>125</v>
      </c>
      <c r="B141" s="66" t="s">
        <v>547</v>
      </c>
      <c r="C141" s="125" t="s">
        <v>522</v>
      </c>
    </row>
    <row r="142" spans="1:3" x14ac:dyDescent="0.2">
      <c r="A142" s="124">
        <v>126</v>
      </c>
      <c r="B142" s="66" t="s">
        <v>548</v>
      </c>
      <c r="C142" s="125" t="s">
        <v>522</v>
      </c>
    </row>
    <row r="143" spans="1:3" x14ac:dyDescent="0.2">
      <c r="A143" s="124">
        <v>127</v>
      </c>
      <c r="B143" s="66" t="s">
        <v>549</v>
      </c>
      <c r="C143" s="125" t="s">
        <v>522</v>
      </c>
    </row>
    <row r="144" spans="1:3" x14ac:dyDescent="0.2">
      <c r="A144" s="124">
        <v>128</v>
      </c>
      <c r="B144" s="66" t="s">
        <v>550</v>
      </c>
      <c r="C144" s="125" t="s">
        <v>522</v>
      </c>
    </row>
    <row r="145" spans="1:3" x14ac:dyDescent="0.2">
      <c r="A145" s="124">
        <v>129</v>
      </c>
      <c r="B145" s="66" t="s">
        <v>549</v>
      </c>
      <c r="C145" s="125" t="s">
        <v>522</v>
      </c>
    </row>
    <row r="146" spans="1:3" x14ac:dyDescent="0.2">
      <c r="A146" s="124">
        <v>130</v>
      </c>
      <c r="B146" s="66" t="s">
        <v>551</v>
      </c>
      <c r="C146" s="125" t="s">
        <v>522</v>
      </c>
    </row>
    <row r="147" spans="1:3" x14ac:dyDescent="0.2">
      <c r="A147" s="124">
        <v>131</v>
      </c>
      <c r="B147" s="66" t="s">
        <v>551</v>
      </c>
      <c r="C147" s="125" t="s">
        <v>522</v>
      </c>
    </row>
    <row r="148" spans="1:3" x14ac:dyDescent="0.2">
      <c r="A148" s="124">
        <v>132</v>
      </c>
      <c r="B148" s="66" t="s">
        <v>552</v>
      </c>
      <c r="C148" s="125" t="s">
        <v>522</v>
      </c>
    </row>
    <row r="149" spans="1:3" x14ac:dyDescent="0.2">
      <c r="A149" s="124">
        <v>133</v>
      </c>
      <c r="B149" s="66" t="s">
        <v>552</v>
      </c>
      <c r="C149" s="125" t="s">
        <v>522</v>
      </c>
    </row>
    <row r="150" spans="1:3" x14ac:dyDescent="0.2">
      <c r="A150" s="124">
        <v>134</v>
      </c>
      <c r="B150" s="66" t="s">
        <v>552</v>
      </c>
      <c r="C150" s="125" t="s">
        <v>522</v>
      </c>
    </row>
    <row r="151" spans="1:3" x14ac:dyDescent="0.2">
      <c r="A151" s="124">
        <v>135</v>
      </c>
      <c r="B151" s="66" t="s">
        <v>552</v>
      </c>
      <c r="C151" s="125" t="s">
        <v>522</v>
      </c>
    </row>
    <row r="152" spans="1:3" x14ac:dyDescent="0.2">
      <c r="A152" s="124">
        <v>136</v>
      </c>
      <c r="B152" s="66" t="s">
        <v>552</v>
      </c>
      <c r="C152" s="125" t="s">
        <v>522</v>
      </c>
    </row>
    <row r="153" spans="1:3" x14ac:dyDescent="0.2">
      <c r="A153" s="124">
        <v>137</v>
      </c>
      <c r="B153" s="66" t="s">
        <v>552</v>
      </c>
      <c r="C153" s="125" t="s">
        <v>522</v>
      </c>
    </row>
    <row r="154" spans="1:3" x14ac:dyDescent="0.2">
      <c r="A154" s="124">
        <v>138</v>
      </c>
      <c r="B154" s="66" t="s">
        <v>552</v>
      </c>
      <c r="C154" s="125" t="s">
        <v>522</v>
      </c>
    </row>
    <row r="155" spans="1:3" x14ac:dyDescent="0.2">
      <c r="A155" s="124">
        <v>140</v>
      </c>
      <c r="B155" s="66" t="s">
        <v>536</v>
      </c>
      <c r="C155" s="125" t="s">
        <v>522</v>
      </c>
    </row>
    <row r="156" spans="1:3" x14ac:dyDescent="0.2">
      <c r="A156" s="124">
        <v>141</v>
      </c>
      <c r="B156" s="66" t="s">
        <v>553</v>
      </c>
      <c r="C156" s="125" t="s">
        <v>522</v>
      </c>
    </row>
    <row r="157" spans="1:3" x14ac:dyDescent="0.2">
      <c r="A157" s="124">
        <v>142</v>
      </c>
      <c r="B157" s="66" t="s">
        <v>553</v>
      </c>
      <c r="C157" s="125" t="s">
        <v>522</v>
      </c>
    </row>
    <row r="158" spans="1:3" x14ac:dyDescent="0.2">
      <c r="A158" s="124">
        <v>143</v>
      </c>
      <c r="B158" s="66" t="s">
        <v>539</v>
      </c>
      <c r="C158" s="125" t="s">
        <v>502</v>
      </c>
    </row>
    <row r="159" spans="1:3" x14ac:dyDescent="0.2">
      <c r="A159" s="124">
        <v>144</v>
      </c>
      <c r="B159" s="66" t="s">
        <v>554</v>
      </c>
      <c r="C159" s="125" t="s">
        <v>522</v>
      </c>
    </row>
    <row r="160" spans="1:3" x14ac:dyDescent="0.2">
      <c r="A160" s="124">
        <v>145</v>
      </c>
      <c r="B160" s="66" t="s">
        <v>554</v>
      </c>
      <c r="C160" s="125" t="s">
        <v>522</v>
      </c>
    </row>
    <row r="161" spans="1:3" x14ac:dyDescent="0.2">
      <c r="A161" s="124">
        <v>146</v>
      </c>
      <c r="B161" s="66" t="s">
        <v>554</v>
      </c>
      <c r="C161" s="125" t="s">
        <v>522</v>
      </c>
    </row>
    <row r="162" spans="1:3" x14ac:dyDescent="0.2">
      <c r="A162" s="124">
        <v>147</v>
      </c>
      <c r="B162" s="66" t="s">
        <v>554</v>
      </c>
      <c r="C162" s="125" t="s">
        <v>522</v>
      </c>
    </row>
    <row r="163" spans="1:3" x14ac:dyDescent="0.2">
      <c r="A163" s="124">
        <v>148</v>
      </c>
      <c r="B163" s="66" t="s">
        <v>555</v>
      </c>
      <c r="C163" s="125" t="s">
        <v>522</v>
      </c>
    </row>
    <row r="164" spans="1:3" x14ac:dyDescent="0.2">
      <c r="A164" s="124">
        <v>149</v>
      </c>
      <c r="B164" s="66" t="s">
        <v>556</v>
      </c>
      <c r="C164" s="125" t="s">
        <v>522</v>
      </c>
    </row>
    <row r="165" spans="1:3" x14ac:dyDescent="0.2">
      <c r="A165" s="124">
        <v>150</v>
      </c>
      <c r="B165" s="66" t="s">
        <v>548</v>
      </c>
      <c r="C165" s="125" t="s">
        <v>522</v>
      </c>
    </row>
    <row r="166" spans="1:3" x14ac:dyDescent="0.2">
      <c r="A166" s="124">
        <v>151</v>
      </c>
      <c r="B166" s="66" t="s">
        <v>548</v>
      </c>
      <c r="C166" s="125" t="s">
        <v>522</v>
      </c>
    </row>
    <row r="167" spans="1:3" x14ac:dyDescent="0.2">
      <c r="A167" s="124">
        <v>152</v>
      </c>
      <c r="B167" s="66" t="s">
        <v>548</v>
      </c>
      <c r="C167" s="125" t="s">
        <v>522</v>
      </c>
    </row>
    <row r="168" spans="1:3" x14ac:dyDescent="0.2">
      <c r="A168" s="124">
        <v>153</v>
      </c>
      <c r="B168" s="66" t="s">
        <v>548</v>
      </c>
      <c r="C168" s="125" t="s">
        <v>522</v>
      </c>
    </row>
    <row r="169" spans="1:3" x14ac:dyDescent="0.2">
      <c r="A169" s="124">
        <v>154</v>
      </c>
      <c r="B169" s="66" t="s">
        <v>548</v>
      </c>
      <c r="C169" s="125" t="s">
        <v>522</v>
      </c>
    </row>
    <row r="170" spans="1:3" x14ac:dyDescent="0.2">
      <c r="A170" s="124">
        <v>155</v>
      </c>
      <c r="B170" s="66" t="s">
        <v>536</v>
      </c>
      <c r="C170" s="125" t="s">
        <v>502</v>
      </c>
    </row>
    <row r="171" spans="1:3" x14ac:dyDescent="0.2">
      <c r="A171" s="124">
        <v>156</v>
      </c>
      <c r="B171" s="66" t="s">
        <v>548</v>
      </c>
      <c r="C171" s="125" t="s">
        <v>522</v>
      </c>
    </row>
    <row r="172" spans="1:3" x14ac:dyDescent="0.2">
      <c r="A172" s="124">
        <v>157</v>
      </c>
      <c r="B172" s="66" t="s">
        <v>548</v>
      </c>
      <c r="C172" s="125" t="s">
        <v>522</v>
      </c>
    </row>
    <row r="173" spans="1:3" x14ac:dyDescent="0.2">
      <c r="A173" s="124">
        <v>158</v>
      </c>
      <c r="B173" s="66" t="s">
        <v>548</v>
      </c>
      <c r="C173" s="125" t="s">
        <v>522</v>
      </c>
    </row>
    <row r="174" spans="1:3" x14ac:dyDescent="0.2">
      <c r="A174" s="124">
        <v>159</v>
      </c>
      <c r="B174" s="66" t="s">
        <v>523</v>
      </c>
      <c r="C174" s="125" t="s">
        <v>502</v>
      </c>
    </row>
    <row r="175" spans="1:3" x14ac:dyDescent="0.2">
      <c r="A175" s="124">
        <v>160</v>
      </c>
      <c r="B175" s="66" t="s">
        <v>548</v>
      </c>
      <c r="C175" s="125" t="s">
        <v>522</v>
      </c>
    </row>
    <row r="176" spans="1:3" x14ac:dyDescent="0.2">
      <c r="A176" s="124">
        <v>161</v>
      </c>
      <c r="B176" s="66" t="s">
        <v>548</v>
      </c>
      <c r="C176" s="125" t="s">
        <v>522</v>
      </c>
    </row>
    <row r="177" spans="1:3" x14ac:dyDescent="0.2">
      <c r="A177" s="124">
        <v>162</v>
      </c>
      <c r="B177" s="66" t="s">
        <v>548</v>
      </c>
      <c r="C177" s="125" t="s">
        <v>522</v>
      </c>
    </row>
    <row r="178" spans="1:3" x14ac:dyDescent="0.2">
      <c r="A178" s="124">
        <v>163</v>
      </c>
      <c r="B178" s="66" t="s">
        <v>548</v>
      </c>
      <c r="C178" s="125" t="s">
        <v>522</v>
      </c>
    </row>
    <row r="179" spans="1:3" x14ac:dyDescent="0.2">
      <c r="A179" s="124">
        <v>164</v>
      </c>
      <c r="B179" s="66" t="s">
        <v>548</v>
      </c>
      <c r="C179" s="125" t="s">
        <v>522</v>
      </c>
    </row>
    <row r="180" spans="1:3" x14ac:dyDescent="0.2">
      <c r="A180" s="124">
        <v>165</v>
      </c>
      <c r="B180" s="66" t="s">
        <v>548</v>
      </c>
      <c r="C180" s="125" t="s">
        <v>522</v>
      </c>
    </row>
    <row r="181" spans="1:3" x14ac:dyDescent="0.2">
      <c r="A181" s="124">
        <v>166</v>
      </c>
      <c r="B181" s="66" t="s">
        <v>548</v>
      </c>
      <c r="C181" s="125" t="s">
        <v>522</v>
      </c>
    </row>
    <row r="182" spans="1:3" x14ac:dyDescent="0.2">
      <c r="A182" s="124">
        <v>167</v>
      </c>
      <c r="B182" s="66" t="s">
        <v>548</v>
      </c>
      <c r="C182" s="125" t="s">
        <v>522</v>
      </c>
    </row>
    <row r="183" spans="1:3" x14ac:dyDescent="0.2">
      <c r="A183" s="124">
        <v>168</v>
      </c>
      <c r="B183" s="66" t="s">
        <v>548</v>
      </c>
      <c r="C183" s="125" t="s">
        <v>522</v>
      </c>
    </row>
    <row r="184" spans="1:3" x14ac:dyDescent="0.2">
      <c r="A184" s="124">
        <v>169</v>
      </c>
      <c r="B184" s="66" t="s">
        <v>548</v>
      </c>
      <c r="C184" s="125" t="s">
        <v>522</v>
      </c>
    </row>
    <row r="185" spans="1:3" x14ac:dyDescent="0.2">
      <c r="A185" s="124">
        <v>170</v>
      </c>
      <c r="B185" s="66" t="s">
        <v>548</v>
      </c>
      <c r="C185" s="125" t="s">
        <v>522</v>
      </c>
    </row>
    <row r="186" spans="1:3" x14ac:dyDescent="0.2">
      <c r="A186" s="124">
        <v>171</v>
      </c>
      <c r="B186" s="66" t="s">
        <v>548</v>
      </c>
      <c r="C186" s="125" t="s">
        <v>522</v>
      </c>
    </row>
    <row r="187" spans="1:3" x14ac:dyDescent="0.2">
      <c r="A187" s="124">
        <v>172</v>
      </c>
      <c r="B187" s="66" t="s">
        <v>548</v>
      </c>
      <c r="C187" s="125" t="s">
        <v>522</v>
      </c>
    </row>
    <row r="188" spans="1:3" x14ac:dyDescent="0.2">
      <c r="A188" s="124">
        <v>173</v>
      </c>
      <c r="B188" s="66" t="s">
        <v>548</v>
      </c>
      <c r="C188" s="125" t="s">
        <v>522</v>
      </c>
    </row>
    <row r="189" spans="1:3" x14ac:dyDescent="0.2">
      <c r="A189" s="124">
        <v>174</v>
      </c>
      <c r="B189" s="66" t="s">
        <v>548</v>
      </c>
      <c r="C189" s="125" t="s">
        <v>522</v>
      </c>
    </row>
    <row r="190" spans="1:3" x14ac:dyDescent="0.2">
      <c r="A190" s="124">
        <v>175</v>
      </c>
      <c r="B190" s="66" t="s">
        <v>548</v>
      </c>
      <c r="C190" s="125" t="s">
        <v>522</v>
      </c>
    </row>
    <row r="191" spans="1:3" x14ac:dyDescent="0.2">
      <c r="A191" s="124">
        <v>176</v>
      </c>
      <c r="B191" s="66" t="s">
        <v>548</v>
      </c>
      <c r="C191" s="125" t="s">
        <v>522</v>
      </c>
    </row>
    <row r="192" spans="1:3" x14ac:dyDescent="0.2">
      <c r="A192" s="124">
        <v>177</v>
      </c>
      <c r="B192" s="66" t="s">
        <v>548</v>
      </c>
      <c r="C192" s="125" t="s">
        <v>522</v>
      </c>
    </row>
    <row r="193" spans="1:3" x14ac:dyDescent="0.2">
      <c r="A193" s="124">
        <v>178</v>
      </c>
      <c r="B193" s="66" t="s">
        <v>557</v>
      </c>
      <c r="C193" s="125" t="s">
        <v>522</v>
      </c>
    </row>
    <row r="194" spans="1:3" x14ac:dyDescent="0.2">
      <c r="A194" s="124">
        <v>179</v>
      </c>
      <c r="B194" s="66" t="s">
        <v>548</v>
      </c>
      <c r="C194" s="125" t="s">
        <v>522</v>
      </c>
    </row>
    <row r="195" spans="1:3" x14ac:dyDescent="0.2">
      <c r="A195" s="124">
        <v>180</v>
      </c>
      <c r="B195" s="66" t="s">
        <v>548</v>
      </c>
      <c r="C195" s="125" t="s">
        <v>522</v>
      </c>
    </row>
    <row r="196" spans="1:3" x14ac:dyDescent="0.2">
      <c r="A196" s="124">
        <v>181</v>
      </c>
      <c r="B196" s="66" t="s">
        <v>548</v>
      </c>
      <c r="C196" s="125" t="s">
        <v>522</v>
      </c>
    </row>
    <row r="197" spans="1:3" x14ac:dyDescent="0.2">
      <c r="A197" s="124">
        <v>182</v>
      </c>
      <c r="B197" s="66" t="s">
        <v>548</v>
      </c>
      <c r="C197" s="125" t="s">
        <v>522</v>
      </c>
    </row>
    <row r="198" spans="1:3" x14ac:dyDescent="0.2">
      <c r="A198" s="124">
        <v>183</v>
      </c>
      <c r="B198" s="66" t="s">
        <v>548</v>
      </c>
      <c r="C198" s="125" t="s">
        <v>522</v>
      </c>
    </row>
    <row r="199" spans="1:3" x14ac:dyDescent="0.2">
      <c r="A199" s="124">
        <v>184</v>
      </c>
      <c r="B199" s="66" t="s">
        <v>548</v>
      </c>
      <c r="C199" s="125" t="s">
        <v>522</v>
      </c>
    </row>
    <row r="200" spans="1:3" x14ac:dyDescent="0.2">
      <c r="A200" s="124">
        <v>185</v>
      </c>
      <c r="B200" s="66" t="s">
        <v>548</v>
      </c>
      <c r="C200" s="125" t="s">
        <v>522</v>
      </c>
    </row>
    <row r="201" spans="1:3" x14ac:dyDescent="0.2">
      <c r="A201" s="124">
        <v>186</v>
      </c>
      <c r="B201" s="66" t="s">
        <v>548</v>
      </c>
      <c r="C201" s="125" t="s">
        <v>522</v>
      </c>
    </row>
    <row r="202" spans="1:3" x14ac:dyDescent="0.2">
      <c r="A202" s="124">
        <v>187</v>
      </c>
      <c r="B202" s="66" t="s">
        <v>548</v>
      </c>
      <c r="C202" s="125" t="s">
        <v>522</v>
      </c>
    </row>
    <row r="203" spans="1:3" x14ac:dyDescent="0.2">
      <c r="A203" s="124">
        <v>188</v>
      </c>
      <c r="B203" s="66" t="s">
        <v>548</v>
      </c>
      <c r="C203" s="125" t="s">
        <v>522</v>
      </c>
    </row>
    <row r="204" spans="1:3" x14ac:dyDescent="0.2">
      <c r="A204" s="124">
        <v>189</v>
      </c>
      <c r="B204" s="66" t="s">
        <v>548</v>
      </c>
      <c r="C204" s="125" t="s">
        <v>502</v>
      </c>
    </row>
    <row r="205" spans="1:3" x14ac:dyDescent="0.2">
      <c r="A205" s="124">
        <v>190</v>
      </c>
      <c r="B205" s="66" t="s">
        <v>548</v>
      </c>
      <c r="C205" s="125" t="s">
        <v>502</v>
      </c>
    </row>
    <row r="206" spans="1:3" x14ac:dyDescent="0.2">
      <c r="A206" s="124">
        <v>191</v>
      </c>
      <c r="B206" s="66" t="s">
        <v>548</v>
      </c>
      <c r="C206" s="125" t="s">
        <v>502</v>
      </c>
    </row>
    <row r="207" spans="1:3" x14ac:dyDescent="0.2">
      <c r="A207" s="124">
        <v>192</v>
      </c>
      <c r="B207" s="66" t="s">
        <v>548</v>
      </c>
      <c r="C207" s="125" t="s">
        <v>502</v>
      </c>
    </row>
    <row r="208" spans="1:3" x14ac:dyDescent="0.2">
      <c r="A208" s="124">
        <v>193</v>
      </c>
      <c r="B208" s="66" t="s">
        <v>548</v>
      </c>
      <c r="C208" s="125" t="s">
        <v>502</v>
      </c>
    </row>
    <row r="209" spans="1:3" x14ac:dyDescent="0.2">
      <c r="A209" s="124">
        <v>194</v>
      </c>
      <c r="B209" s="66" t="s">
        <v>548</v>
      </c>
      <c r="C209" s="125" t="s">
        <v>502</v>
      </c>
    </row>
    <row r="210" spans="1:3" x14ac:dyDescent="0.2">
      <c r="A210" s="124">
        <v>195</v>
      </c>
      <c r="B210" s="66" t="s">
        <v>548</v>
      </c>
      <c r="C210" s="125" t="s">
        <v>502</v>
      </c>
    </row>
    <row r="211" spans="1:3" x14ac:dyDescent="0.2">
      <c r="A211" s="124">
        <v>196</v>
      </c>
      <c r="B211" s="66" t="s">
        <v>548</v>
      </c>
      <c r="C211" s="125" t="s">
        <v>502</v>
      </c>
    </row>
    <row r="212" spans="1:3" x14ac:dyDescent="0.2">
      <c r="A212" s="124">
        <v>197</v>
      </c>
      <c r="B212" s="66" t="s">
        <v>548</v>
      </c>
      <c r="C212" s="125" t="s">
        <v>502</v>
      </c>
    </row>
    <row r="213" spans="1:3" x14ac:dyDescent="0.2">
      <c r="A213" s="124">
        <v>198</v>
      </c>
      <c r="B213" s="66" t="s">
        <v>548</v>
      </c>
      <c r="C213" s="125" t="s">
        <v>502</v>
      </c>
    </row>
    <row r="214" spans="1:3" x14ac:dyDescent="0.2">
      <c r="A214" s="124">
        <v>199</v>
      </c>
      <c r="B214" s="66" t="s">
        <v>548</v>
      </c>
      <c r="C214" s="125" t="s">
        <v>502</v>
      </c>
    </row>
    <row r="215" spans="1:3" x14ac:dyDescent="0.2">
      <c r="A215" s="124">
        <v>201</v>
      </c>
      <c r="B215" s="66" t="s">
        <v>548</v>
      </c>
      <c r="C215" s="125" t="s">
        <v>502</v>
      </c>
    </row>
    <row r="216" spans="1:3" x14ac:dyDescent="0.2">
      <c r="A216" s="124">
        <v>202</v>
      </c>
      <c r="B216" s="66" t="s">
        <v>548</v>
      </c>
      <c r="C216" s="125" t="s">
        <v>502</v>
      </c>
    </row>
    <row r="217" spans="1:3" x14ac:dyDescent="0.2">
      <c r="A217" s="124">
        <v>203</v>
      </c>
      <c r="B217" s="66" t="s">
        <v>548</v>
      </c>
      <c r="C217" s="125" t="s">
        <v>502</v>
      </c>
    </row>
    <row r="218" spans="1:3" x14ac:dyDescent="0.2">
      <c r="A218" s="124">
        <v>204</v>
      </c>
      <c r="B218" s="66" t="s">
        <v>548</v>
      </c>
      <c r="C218" s="125" t="s">
        <v>502</v>
      </c>
    </row>
    <row r="219" spans="1:3" x14ac:dyDescent="0.2">
      <c r="A219" s="124">
        <v>205</v>
      </c>
      <c r="B219" s="66" t="s">
        <v>548</v>
      </c>
      <c r="C219" s="125" t="s">
        <v>502</v>
      </c>
    </row>
    <row r="220" spans="1:3" x14ac:dyDescent="0.2">
      <c r="A220" s="124">
        <v>206</v>
      </c>
      <c r="B220" s="66" t="s">
        <v>548</v>
      </c>
      <c r="C220" s="125" t="s">
        <v>502</v>
      </c>
    </row>
    <row r="221" spans="1:3" x14ac:dyDescent="0.2">
      <c r="A221" s="124">
        <v>207</v>
      </c>
      <c r="B221" s="66" t="s">
        <v>548</v>
      </c>
      <c r="C221" s="125" t="s">
        <v>502</v>
      </c>
    </row>
    <row r="222" spans="1:3" x14ac:dyDescent="0.2">
      <c r="A222" s="124">
        <v>208</v>
      </c>
      <c r="B222" s="66" t="s">
        <v>548</v>
      </c>
      <c r="C222" s="125" t="s">
        <v>502</v>
      </c>
    </row>
    <row r="223" spans="1:3" x14ac:dyDescent="0.2">
      <c r="A223" s="124">
        <v>209</v>
      </c>
      <c r="B223" s="66" t="s">
        <v>548</v>
      </c>
      <c r="C223" s="125" t="s">
        <v>522</v>
      </c>
    </row>
    <row r="224" spans="1:3" x14ac:dyDescent="0.2">
      <c r="A224" s="124">
        <v>210</v>
      </c>
      <c r="B224" s="66" t="s">
        <v>548</v>
      </c>
      <c r="C224" s="125" t="s">
        <v>522</v>
      </c>
    </row>
    <row r="225" spans="1:3" x14ac:dyDescent="0.2">
      <c r="A225" s="124">
        <v>211</v>
      </c>
      <c r="B225" s="66" t="s">
        <v>548</v>
      </c>
      <c r="C225" s="125" t="s">
        <v>522</v>
      </c>
    </row>
    <row r="226" spans="1:3" x14ac:dyDescent="0.2">
      <c r="A226" s="124">
        <v>212</v>
      </c>
      <c r="B226" s="66" t="s">
        <v>548</v>
      </c>
      <c r="C226" s="125" t="s">
        <v>522</v>
      </c>
    </row>
    <row r="227" spans="1:3" x14ac:dyDescent="0.2">
      <c r="A227" s="124">
        <v>213</v>
      </c>
      <c r="B227" s="66" t="s">
        <v>548</v>
      </c>
      <c r="C227" s="125" t="s">
        <v>522</v>
      </c>
    </row>
    <row r="228" spans="1:3" x14ac:dyDescent="0.2">
      <c r="A228" s="124">
        <v>214</v>
      </c>
      <c r="B228" s="66" t="s">
        <v>548</v>
      </c>
      <c r="C228" s="125" t="s">
        <v>522</v>
      </c>
    </row>
    <row r="229" spans="1:3" x14ac:dyDescent="0.2">
      <c r="A229" s="124">
        <v>215</v>
      </c>
      <c r="B229" s="66" t="s">
        <v>548</v>
      </c>
      <c r="C229" s="125" t="s">
        <v>522</v>
      </c>
    </row>
    <row r="230" spans="1:3" x14ac:dyDescent="0.2">
      <c r="A230" s="124">
        <v>216</v>
      </c>
      <c r="B230" s="66" t="s">
        <v>548</v>
      </c>
      <c r="C230" s="125" t="s">
        <v>522</v>
      </c>
    </row>
    <row r="231" spans="1:3" x14ac:dyDescent="0.2">
      <c r="A231" s="124">
        <v>217</v>
      </c>
      <c r="B231" s="66" t="s">
        <v>548</v>
      </c>
      <c r="C231" s="125" t="s">
        <v>522</v>
      </c>
    </row>
    <row r="232" spans="1:3" x14ac:dyDescent="0.2">
      <c r="A232" s="124">
        <v>218</v>
      </c>
      <c r="B232" s="66" t="s">
        <v>548</v>
      </c>
      <c r="C232" s="125" t="s">
        <v>522</v>
      </c>
    </row>
    <row r="233" spans="1:3" x14ac:dyDescent="0.2">
      <c r="A233" s="124">
        <v>219</v>
      </c>
      <c r="B233" s="66" t="s">
        <v>548</v>
      </c>
      <c r="C233" s="125" t="s">
        <v>522</v>
      </c>
    </row>
    <row r="234" spans="1:3" x14ac:dyDescent="0.2">
      <c r="A234" s="124">
        <v>220</v>
      </c>
      <c r="B234" s="66" t="s">
        <v>548</v>
      </c>
      <c r="C234" s="125" t="s">
        <v>522</v>
      </c>
    </row>
    <row r="235" spans="1:3" x14ac:dyDescent="0.2">
      <c r="A235" s="124">
        <v>221</v>
      </c>
      <c r="B235" s="66" t="s">
        <v>548</v>
      </c>
      <c r="C235" s="125" t="s">
        <v>522</v>
      </c>
    </row>
    <row r="236" spans="1:3" x14ac:dyDescent="0.2">
      <c r="A236" s="124">
        <v>222</v>
      </c>
      <c r="B236" s="66" t="s">
        <v>548</v>
      </c>
      <c r="C236" s="125" t="s">
        <v>522</v>
      </c>
    </row>
    <row r="237" spans="1:3" x14ac:dyDescent="0.2">
      <c r="A237" s="124">
        <v>223</v>
      </c>
      <c r="B237" s="66" t="s">
        <v>548</v>
      </c>
      <c r="C237" s="125" t="s">
        <v>522</v>
      </c>
    </row>
    <row r="238" spans="1:3" x14ac:dyDescent="0.2">
      <c r="A238" s="124">
        <v>224</v>
      </c>
      <c r="B238" s="66" t="s">
        <v>548</v>
      </c>
      <c r="C238" s="125" t="s">
        <v>522</v>
      </c>
    </row>
    <row r="239" spans="1:3" x14ac:dyDescent="0.2">
      <c r="A239" s="124">
        <v>225</v>
      </c>
      <c r="B239" s="66" t="s">
        <v>548</v>
      </c>
      <c r="C239" s="125" t="s">
        <v>522</v>
      </c>
    </row>
    <row r="240" spans="1:3" x14ac:dyDescent="0.2">
      <c r="A240" s="124">
        <v>226</v>
      </c>
      <c r="B240" s="66" t="s">
        <v>548</v>
      </c>
      <c r="C240" s="125" t="s">
        <v>522</v>
      </c>
    </row>
    <row r="241" spans="1:3" x14ac:dyDescent="0.2">
      <c r="A241" s="124">
        <v>227</v>
      </c>
      <c r="B241" s="66" t="s">
        <v>548</v>
      </c>
      <c r="C241" s="125" t="s">
        <v>522</v>
      </c>
    </row>
    <row r="242" spans="1:3" x14ac:dyDescent="0.2">
      <c r="A242" s="124">
        <v>228</v>
      </c>
      <c r="B242" s="66" t="s">
        <v>558</v>
      </c>
      <c r="C242" s="125" t="s">
        <v>502</v>
      </c>
    </row>
    <row r="243" spans="1:3" x14ac:dyDescent="0.2">
      <c r="A243" s="124">
        <v>229</v>
      </c>
      <c r="B243" s="66" t="s">
        <v>558</v>
      </c>
      <c r="C243" s="125" t="s">
        <v>502</v>
      </c>
    </row>
    <row r="244" spans="1:3" x14ac:dyDescent="0.2">
      <c r="A244" s="124">
        <v>230</v>
      </c>
      <c r="B244" s="66" t="s">
        <v>548</v>
      </c>
      <c r="C244" s="125" t="s">
        <v>502</v>
      </c>
    </row>
    <row r="245" spans="1:3" x14ac:dyDescent="0.2">
      <c r="A245" s="124">
        <v>231</v>
      </c>
      <c r="B245" s="66" t="s">
        <v>536</v>
      </c>
      <c r="C245" s="125" t="s">
        <v>522</v>
      </c>
    </row>
    <row r="246" spans="1:3" x14ac:dyDescent="0.2">
      <c r="A246" s="124">
        <v>233</v>
      </c>
      <c r="B246" s="66" t="s">
        <v>536</v>
      </c>
      <c r="C246" s="125" t="s">
        <v>522</v>
      </c>
    </row>
    <row r="247" spans="1:3" x14ac:dyDescent="0.2">
      <c r="A247" s="124">
        <v>234</v>
      </c>
      <c r="B247" s="66" t="s">
        <v>536</v>
      </c>
      <c r="C247" s="125" t="s">
        <v>522</v>
      </c>
    </row>
    <row r="248" spans="1:3" x14ac:dyDescent="0.2">
      <c r="A248" s="124">
        <v>235</v>
      </c>
      <c r="B248" s="66" t="s">
        <v>536</v>
      </c>
      <c r="C248" s="125" t="s">
        <v>522</v>
      </c>
    </row>
    <row r="249" spans="1:3" x14ac:dyDescent="0.2">
      <c r="A249" s="124">
        <v>236</v>
      </c>
      <c r="B249" s="66" t="s">
        <v>536</v>
      </c>
      <c r="C249" s="125" t="s">
        <v>522</v>
      </c>
    </row>
    <row r="250" spans="1:3" x14ac:dyDescent="0.2">
      <c r="A250" s="124">
        <v>237</v>
      </c>
      <c r="B250" s="66" t="s">
        <v>536</v>
      </c>
      <c r="C250" s="125" t="s">
        <v>522</v>
      </c>
    </row>
    <row r="251" spans="1:3" x14ac:dyDescent="0.2">
      <c r="A251" s="124">
        <v>238</v>
      </c>
      <c r="B251" s="66" t="s">
        <v>548</v>
      </c>
      <c r="C251" s="125" t="s">
        <v>522</v>
      </c>
    </row>
    <row r="252" spans="1:3" x14ac:dyDescent="0.2">
      <c r="A252" s="124">
        <v>241</v>
      </c>
      <c r="B252" s="66" t="s">
        <v>559</v>
      </c>
      <c r="C252" s="125" t="s">
        <v>522</v>
      </c>
    </row>
    <row r="253" spans="1:3" x14ac:dyDescent="0.2">
      <c r="A253" s="124">
        <v>242</v>
      </c>
      <c r="B253" s="66" t="s">
        <v>560</v>
      </c>
      <c r="C253" s="125" t="s">
        <v>522</v>
      </c>
    </row>
    <row r="254" spans="1:3" x14ac:dyDescent="0.2">
      <c r="A254" s="124">
        <v>243</v>
      </c>
      <c r="B254" s="66" t="s">
        <v>524</v>
      </c>
      <c r="C254" s="125" t="s">
        <v>522</v>
      </c>
    </row>
    <row r="255" spans="1:3" x14ac:dyDescent="0.2">
      <c r="A255" s="124">
        <v>244</v>
      </c>
      <c r="B255" s="66" t="s">
        <v>548</v>
      </c>
      <c r="C255" s="125" t="s">
        <v>522</v>
      </c>
    </row>
    <row r="256" spans="1:3" x14ac:dyDescent="0.2">
      <c r="A256" s="124">
        <v>245</v>
      </c>
      <c r="B256" s="66" t="s">
        <v>560</v>
      </c>
      <c r="C256" s="125" t="s">
        <v>522</v>
      </c>
    </row>
    <row r="257" spans="1:3" x14ac:dyDescent="0.2">
      <c r="A257" s="124">
        <v>246</v>
      </c>
      <c r="B257" s="66" t="s">
        <v>561</v>
      </c>
      <c r="C257" s="125" t="s">
        <v>522</v>
      </c>
    </row>
    <row r="258" spans="1:3" x14ac:dyDescent="0.2">
      <c r="A258" s="124">
        <v>247</v>
      </c>
      <c r="B258" s="66" t="s">
        <v>560</v>
      </c>
      <c r="C258" s="125" t="s">
        <v>522</v>
      </c>
    </row>
    <row r="259" spans="1:3" x14ac:dyDescent="0.2">
      <c r="A259" s="124">
        <v>248</v>
      </c>
      <c r="B259" s="66" t="s">
        <v>548</v>
      </c>
      <c r="C259" s="125" t="s">
        <v>522</v>
      </c>
    </row>
    <row r="260" spans="1:3" x14ac:dyDescent="0.2">
      <c r="A260" s="124">
        <v>249</v>
      </c>
      <c r="B260" s="66" t="s">
        <v>560</v>
      </c>
      <c r="C260" s="125" t="s">
        <v>522</v>
      </c>
    </row>
    <row r="261" spans="1:3" x14ac:dyDescent="0.2">
      <c r="A261" s="124">
        <v>250</v>
      </c>
      <c r="B261" s="66" t="s">
        <v>562</v>
      </c>
      <c r="C261" s="125" t="s">
        <v>502</v>
      </c>
    </row>
    <row r="262" spans="1:3" x14ac:dyDescent="0.2">
      <c r="A262" s="124">
        <v>251</v>
      </c>
      <c r="B262" s="66" t="s">
        <v>562</v>
      </c>
      <c r="C262" s="125" t="s">
        <v>502</v>
      </c>
    </row>
    <row r="263" spans="1:3" x14ac:dyDescent="0.2">
      <c r="A263" s="124">
        <v>252</v>
      </c>
      <c r="B263" s="66" t="s">
        <v>562</v>
      </c>
      <c r="C263" s="125" t="s">
        <v>502</v>
      </c>
    </row>
    <row r="264" spans="1:3" x14ac:dyDescent="0.2">
      <c r="A264" s="124">
        <v>253</v>
      </c>
      <c r="B264" s="66" t="s">
        <v>562</v>
      </c>
      <c r="C264" s="125" t="s">
        <v>502</v>
      </c>
    </row>
    <row r="265" spans="1:3" x14ac:dyDescent="0.2">
      <c r="A265" s="124">
        <v>254</v>
      </c>
      <c r="B265" s="66" t="s">
        <v>563</v>
      </c>
      <c r="C265" s="125" t="s">
        <v>522</v>
      </c>
    </row>
    <row r="266" spans="1:3" x14ac:dyDescent="0.2">
      <c r="A266" s="124">
        <v>255</v>
      </c>
      <c r="B266" s="66" t="s">
        <v>564</v>
      </c>
      <c r="C266" s="125" t="s">
        <v>522</v>
      </c>
    </row>
    <row r="267" spans="1:3" x14ac:dyDescent="0.2">
      <c r="A267" s="124">
        <v>257</v>
      </c>
      <c r="B267" s="66" t="s">
        <v>565</v>
      </c>
      <c r="C267" s="125" t="s">
        <v>522</v>
      </c>
    </row>
    <row r="268" spans="1:3" x14ac:dyDescent="0.2">
      <c r="A268" s="124">
        <v>258</v>
      </c>
      <c r="B268" s="66" t="s">
        <v>566</v>
      </c>
      <c r="C268" s="125" t="s">
        <v>522</v>
      </c>
    </row>
    <row r="269" spans="1:3" x14ac:dyDescent="0.2">
      <c r="A269" s="124">
        <v>259</v>
      </c>
      <c r="B269" s="66" t="s">
        <v>567</v>
      </c>
      <c r="C269" s="125" t="s">
        <v>522</v>
      </c>
    </row>
    <row r="270" spans="1:3" x14ac:dyDescent="0.2">
      <c r="A270" s="124">
        <v>260</v>
      </c>
      <c r="B270" s="66" t="s">
        <v>566</v>
      </c>
      <c r="C270" s="125" t="s">
        <v>502</v>
      </c>
    </row>
    <row r="271" spans="1:3" x14ac:dyDescent="0.2">
      <c r="A271" s="124">
        <v>261</v>
      </c>
      <c r="B271" s="66" t="s">
        <v>566</v>
      </c>
      <c r="C271" s="125" t="s">
        <v>522</v>
      </c>
    </row>
    <row r="272" spans="1:3" x14ac:dyDescent="0.2">
      <c r="A272" s="124">
        <v>262</v>
      </c>
      <c r="B272" s="66" t="s">
        <v>566</v>
      </c>
      <c r="C272" s="125" t="s">
        <v>522</v>
      </c>
    </row>
    <row r="273" spans="1:3" x14ac:dyDescent="0.2">
      <c r="A273" s="124">
        <v>263</v>
      </c>
      <c r="B273" s="66" t="s">
        <v>566</v>
      </c>
      <c r="C273" s="125" t="s">
        <v>522</v>
      </c>
    </row>
    <row r="274" spans="1:3" x14ac:dyDescent="0.2">
      <c r="A274" s="124">
        <v>264</v>
      </c>
      <c r="B274" s="66" t="s">
        <v>566</v>
      </c>
      <c r="C274" s="125" t="s">
        <v>522</v>
      </c>
    </row>
    <row r="275" spans="1:3" x14ac:dyDescent="0.2">
      <c r="A275" s="124">
        <v>265</v>
      </c>
      <c r="B275" s="66" t="s">
        <v>568</v>
      </c>
      <c r="C275" s="125" t="s">
        <v>502</v>
      </c>
    </row>
    <row r="276" spans="1:3" x14ac:dyDescent="0.2">
      <c r="A276" s="124">
        <v>266</v>
      </c>
      <c r="B276" s="66" t="s">
        <v>568</v>
      </c>
      <c r="C276" s="125" t="s">
        <v>502</v>
      </c>
    </row>
    <row r="277" spans="1:3" x14ac:dyDescent="0.2">
      <c r="A277" s="124">
        <v>267</v>
      </c>
      <c r="B277" s="66" t="s">
        <v>568</v>
      </c>
      <c r="C277" s="125" t="s">
        <v>502</v>
      </c>
    </row>
    <row r="278" spans="1:3" x14ac:dyDescent="0.2">
      <c r="A278" s="124">
        <v>268</v>
      </c>
      <c r="B278" s="66" t="s">
        <v>568</v>
      </c>
      <c r="C278" s="125" t="s">
        <v>502</v>
      </c>
    </row>
    <row r="279" spans="1:3" x14ac:dyDescent="0.2">
      <c r="A279" s="124">
        <v>269</v>
      </c>
      <c r="B279" s="66" t="s">
        <v>568</v>
      </c>
      <c r="C279" s="125" t="s">
        <v>502</v>
      </c>
    </row>
    <row r="280" spans="1:3" x14ac:dyDescent="0.2">
      <c r="A280" s="124">
        <v>270</v>
      </c>
      <c r="B280" s="66" t="s">
        <v>568</v>
      </c>
      <c r="C280" s="125" t="s">
        <v>502</v>
      </c>
    </row>
    <row r="281" spans="1:3" x14ac:dyDescent="0.2">
      <c r="A281" s="124">
        <v>271</v>
      </c>
      <c r="B281" s="66" t="s">
        <v>568</v>
      </c>
      <c r="C281" s="125" t="s">
        <v>502</v>
      </c>
    </row>
    <row r="282" spans="1:3" x14ac:dyDescent="0.2">
      <c r="A282" s="124">
        <v>272</v>
      </c>
      <c r="B282" s="66" t="s">
        <v>568</v>
      </c>
      <c r="C282" s="125" t="s">
        <v>502</v>
      </c>
    </row>
    <row r="283" spans="1:3" x14ac:dyDescent="0.2">
      <c r="A283" s="124">
        <v>273</v>
      </c>
      <c r="B283" s="66" t="s">
        <v>568</v>
      </c>
      <c r="C283" s="125" t="s">
        <v>502</v>
      </c>
    </row>
    <row r="284" spans="1:3" x14ac:dyDescent="0.2">
      <c r="A284" s="124">
        <v>274</v>
      </c>
      <c r="B284" s="66" t="s">
        <v>568</v>
      </c>
      <c r="C284" s="125" t="s">
        <v>502</v>
      </c>
    </row>
    <row r="285" spans="1:3" x14ac:dyDescent="0.2">
      <c r="A285" s="124">
        <v>276</v>
      </c>
      <c r="B285" s="66" t="s">
        <v>568</v>
      </c>
      <c r="C285" s="125" t="s">
        <v>502</v>
      </c>
    </row>
    <row r="286" spans="1:3" x14ac:dyDescent="0.2">
      <c r="A286" s="124">
        <v>277</v>
      </c>
      <c r="B286" s="66" t="s">
        <v>569</v>
      </c>
      <c r="C286" s="125" t="s">
        <v>502</v>
      </c>
    </row>
    <row r="287" spans="1:3" x14ac:dyDescent="0.2">
      <c r="A287" s="124">
        <v>278</v>
      </c>
      <c r="B287" s="66" t="s">
        <v>570</v>
      </c>
      <c r="C287" s="125" t="s">
        <v>502</v>
      </c>
    </row>
    <row r="288" spans="1:3" x14ac:dyDescent="0.2">
      <c r="A288" s="124">
        <v>279</v>
      </c>
      <c r="B288" s="66" t="s">
        <v>571</v>
      </c>
      <c r="C288" s="125" t="s">
        <v>502</v>
      </c>
    </row>
    <row r="289" spans="1:3" x14ac:dyDescent="0.2">
      <c r="A289" s="124">
        <v>280</v>
      </c>
      <c r="B289" s="66" t="s">
        <v>572</v>
      </c>
      <c r="C289" s="125" t="s">
        <v>502</v>
      </c>
    </row>
    <row r="290" spans="1:3" x14ac:dyDescent="0.2">
      <c r="A290" s="124">
        <v>281</v>
      </c>
      <c r="B290" s="66" t="s">
        <v>573</v>
      </c>
      <c r="C290" s="125" t="s">
        <v>522</v>
      </c>
    </row>
    <row r="291" spans="1:3" x14ac:dyDescent="0.2">
      <c r="A291" s="124">
        <v>283</v>
      </c>
      <c r="B291" s="66" t="s">
        <v>574</v>
      </c>
      <c r="C291" s="125" t="s">
        <v>522</v>
      </c>
    </row>
    <row r="292" spans="1:3" x14ac:dyDescent="0.2">
      <c r="A292" s="124">
        <v>284</v>
      </c>
      <c r="B292" s="66" t="s">
        <v>515</v>
      </c>
      <c r="C292" s="125" t="s">
        <v>502</v>
      </c>
    </row>
    <row r="293" spans="1:3" x14ac:dyDescent="0.2">
      <c r="A293" s="124">
        <v>285</v>
      </c>
      <c r="B293" s="66" t="s">
        <v>515</v>
      </c>
      <c r="C293" s="125" t="s">
        <v>502</v>
      </c>
    </row>
    <row r="294" spans="1:3" x14ac:dyDescent="0.2">
      <c r="A294" s="124">
        <v>286</v>
      </c>
      <c r="B294" s="66" t="s">
        <v>575</v>
      </c>
      <c r="C294" s="125" t="s">
        <v>502</v>
      </c>
    </row>
    <row r="295" spans="1:3" x14ac:dyDescent="0.2">
      <c r="A295" s="124">
        <v>287</v>
      </c>
      <c r="B295" s="66" t="s">
        <v>576</v>
      </c>
      <c r="C295" s="125" t="s">
        <v>502</v>
      </c>
    </row>
    <row r="296" spans="1:3" x14ac:dyDescent="0.2">
      <c r="A296" s="124">
        <v>288</v>
      </c>
      <c r="B296" s="66" t="s">
        <v>577</v>
      </c>
      <c r="C296" s="125" t="s">
        <v>502</v>
      </c>
    </row>
    <row r="297" spans="1:3" x14ac:dyDescent="0.2">
      <c r="A297" s="124">
        <v>289</v>
      </c>
      <c r="B297" s="66" t="s">
        <v>577</v>
      </c>
      <c r="C297" s="125" t="s">
        <v>502</v>
      </c>
    </row>
    <row r="298" spans="1:3" x14ac:dyDescent="0.2">
      <c r="A298" s="124">
        <v>290</v>
      </c>
      <c r="B298" s="66" t="s">
        <v>577</v>
      </c>
      <c r="C298" s="125" t="s">
        <v>502</v>
      </c>
    </row>
    <row r="299" spans="1:3" x14ac:dyDescent="0.2">
      <c r="A299" s="124">
        <v>291</v>
      </c>
      <c r="B299" s="66" t="s">
        <v>577</v>
      </c>
      <c r="C299" s="125" t="s">
        <v>502</v>
      </c>
    </row>
    <row r="300" spans="1:3" x14ac:dyDescent="0.2">
      <c r="A300" s="124">
        <v>292</v>
      </c>
      <c r="B300" s="66" t="s">
        <v>577</v>
      </c>
      <c r="C300" s="125" t="s">
        <v>502</v>
      </c>
    </row>
    <row r="301" spans="1:3" x14ac:dyDescent="0.2">
      <c r="A301" s="124">
        <v>297</v>
      </c>
      <c r="B301" s="66" t="s">
        <v>577</v>
      </c>
      <c r="C301" s="125" t="s">
        <v>502</v>
      </c>
    </row>
    <row r="302" spans="1:3" x14ac:dyDescent="0.2">
      <c r="A302" s="124">
        <v>298</v>
      </c>
      <c r="B302" s="66" t="s">
        <v>577</v>
      </c>
      <c r="C302" s="125" t="s">
        <v>502</v>
      </c>
    </row>
    <row r="303" spans="1:3" x14ac:dyDescent="0.2">
      <c r="A303" s="124">
        <v>299</v>
      </c>
      <c r="B303" s="66" t="s">
        <v>577</v>
      </c>
      <c r="C303" s="125" t="s">
        <v>502</v>
      </c>
    </row>
    <row r="304" spans="1:3" x14ac:dyDescent="0.2">
      <c r="A304" s="124">
        <v>300</v>
      </c>
      <c r="B304" s="66" t="s">
        <v>578</v>
      </c>
      <c r="C304" s="125" t="s">
        <v>522</v>
      </c>
    </row>
    <row r="305" spans="1:3" x14ac:dyDescent="0.2">
      <c r="A305" s="124">
        <v>301</v>
      </c>
      <c r="B305" s="66" t="s">
        <v>579</v>
      </c>
      <c r="C305" s="125" t="s">
        <v>522</v>
      </c>
    </row>
    <row r="306" spans="1:3" x14ac:dyDescent="0.2">
      <c r="A306" s="124">
        <v>302</v>
      </c>
      <c r="B306" s="66" t="s">
        <v>580</v>
      </c>
      <c r="C306" s="125" t="s">
        <v>522</v>
      </c>
    </row>
    <row r="307" spans="1:3" x14ac:dyDescent="0.2">
      <c r="A307" s="124">
        <v>303</v>
      </c>
      <c r="B307" s="66" t="s">
        <v>577</v>
      </c>
      <c r="C307" s="125" t="s">
        <v>502</v>
      </c>
    </row>
    <row r="308" spans="1:3" x14ac:dyDescent="0.2">
      <c r="A308" s="124">
        <v>304</v>
      </c>
      <c r="B308" s="66" t="s">
        <v>577</v>
      </c>
      <c r="C308" s="125" t="s">
        <v>502</v>
      </c>
    </row>
    <row r="309" spans="1:3" x14ac:dyDescent="0.2">
      <c r="A309" s="124">
        <v>305</v>
      </c>
      <c r="B309" s="66" t="s">
        <v>581</v>
      </c>
      <c r="C309" s="125" t="s">
        <v>522</v>
      </c>
    </row>
    <row r="310" spans="1:3" x14ac:dyDescent="0.2">
      <c r="A310" s="124">
        <v>306</v>
      </c>
      <c r="B310" s="66" t="s">
        <v>581</v>
      </c>
      <c r="C310" s="125" t="s">
        <v>522</v>
      </c>
    </row>
    <row r="311" spans="1:3" x14ac:dyDescent="0.2">
      <c r="A311" s="124">
        <v>307</v>
      </c>
      <c r="B311" s="66" t="s">
        <v>581</v>
      </c>
      <c r="C311" s="125" t="s">
        <v>522</v>
      </c>
    </row>
    <row r="312" spans="1:3" x14ac:dyDescent="0.2">
      <c r="A312" s="124">
        <v>308</v>
      </c>
      <c r="B312" s="66" t="s">
        <v>581</v>
      </c>
      <c r="C312" s="125" t="s">
        <v>522</v>
      </c>
    </row>
    <row r="313" spans="1:3" x14ac:dyDescent="0.2">
      <c r="A313" s="124">
        <v>309</v>
      </c>
      <c r="B313" s="66" t="s">
        <v>582</v>
      </c>
      <c r="C313" s="125" t="s">
        <v>522</v>
      </c>
    </row>
    <row r="314" spans="1:3" x14ac:dyDescent="0.2">
      <c r="A314" s="124">
        <v>310</v>
      </c>
      <c r="B314" s="66" t="s">
        <v>583</v>
      </c>
      <c r="C314" s="125" t="s">
        <v>522</v>
      </c>
    </row>
    <row r="315" spans="1:3" x14ac:dyDescent="0.2">
      <c r="A315" s="124">
        <v>312</v>
      </c>
      <c r="B315" s="66" t="s">
        <v>584</v>
      </c>
      <c r="C315" s="125" t="s">
        <v>522</v>
      </c>
    </row>
    <row r="316" spans="1:3" x14ac:dyDescent="0.2">
      <c r="A316" s="124">
        <v>313</v>
      </c>
      <c r="B316" s="66" t="s">
        <v>585</v>
      </c>
      <c r="C316" s="125" t="s">
        <v>502</v>
      </c>
    </row>
    <row r="317" spans="1:3" x14ac:dyDescent="0.2">
      <c r="A317" s="124">
        <v>314</v>
      </c>
      <c r="B317" s="66" t="s">
        <v>586</v>
      </c>
      <c r="C317" s="125" t="s">
        <v>502</v>
      </c>
    </row>
    <row r="318" spans="1:3" x14ac:dyDescent="0.2">
      <c r="A318" s="124">
        <v>315</v>
      </c>
      <c r="B318" s="66" t="s">
        <v>587</v>
      </c>
      <c r="C318" s="125" t="s">
        <v>502</v>
      </c>
    </row>
    <row r="319" spans="1:3" x14ac:dyDescent="0.2">
      <c r="A319" s="124">
        <v>316</v>
      </c>
      <c r="B319" s="66" t="s">
        <v>588</v>
      </c>
      <c r="C319" s="125" t="s">
        <v>522</v>
      </c>
    </row>
    <row r="320" spans="1:3" x14ac:dyDescent="0.2">
      <c r="A320" s="124">
        <v>317</v>
      </c>
      <c r="B320" s="66" t="s">
        <v>588</v>
      </c>
      <c r="C320" s="125" t="s">
        <v>522</v>
      </c>
    </row>
    <row r="321" spans="1:3" x14ac:dyDescent="0.2">
      <c r="A321" s="124">
        <v>318</v>
      </c>
      <c r="B321" s="66" t="s">
        <v>588</v>
      </c>
      <c r="C321" s="125" t="s">
        <v>522</v>
      </c>
    </row>
    <row r="322" spans="1:3" x14ac:dyDescent="0.2">
      <c r="A322" s="124">
        <v>319</v>
      </c>
      <c r="B322" s="66" t="s">
        <v>589</v>
      </c>
      <c r="C322" s="125" t="s">
        <v>522</v>
      </c>
    </row>
    <row r="323" spans="1:3" x14ac:dyDescent="0.2">
      <c r="A323" s="124">
        <v>320</v>
      </c>
      <c r="B323" s="66" t="s">
        <v>588</v>
      </c>
      <c r="C323" s="125" t="s">
        <v>522</v>
      </c>
    </row>
    <row r="324" spans="1:3" x14ac:dyDescent="0.2">
      <c r="A324" s="124">
        <v>321</v>
      </c>
      <c r="B324" s="66" t="s">
        <v>588</v>
      </c>
      <c r="C324" s="125" t="s">
        <v>522</v>
      </c>
    </row>
    <row r="325" spans="1:3" x14ac:dyDescent="0.2">
      <c r="A325" s="124">
        <v>322</v>
      </c>
      <c r="B325" s="66" t="s">
        <v>588</v>
      </c>
      <c r="C325" s="125" t="s">
        <v>522</v>
      </c>
    </row>
    <row r="326" spans="1:3" x14ac:dyDescent="0.2">
      <c r="A326" s="124">
        <v>323</v>
      </c>
      <c r="B326" s="66" t="s">
        <v>588</v>
      </c>
      <c r="C326" s="125" t="s">
        <v>522</v>
      </c>
    </row>
    <row r="327" spans="1:3" x14ac:dyDescent="0.2">
      <c r="A327" s="124">
        <v>324</v>
      </c>
      <c r="B327" s="66" t="s">
        <v>590</v>
      </c>
      <c r="C327" s="125" t="s">
        <v>522</v>
      </c>
    </row>
    <row r="328" spans="1:3" x14ac:dyDescent="0.2">
      <c r="A328" s="124">
        <v>325</v>
      </c>
      <c r="B328" s="66" t="s">
        <v>591</v>
      </c>
      <c r="C328" s="125" t="s">
        <v>522</v>
      </c>
    </row>
    <row r="329" spans="1:3" x14ac:dyDescent="0.2">
      <c r="A329" s="124">
        <v>326</v>
      </c>
      <c r="B329" s="66" t="s">
        <v>591</v>
      </c>
      <c r="C329" s="125" t="s">
        <v>522</v>
      </c>
    </row>
    <row r="330" spans="1:3" x14ac:dyDescent="0.2">
      <c r="A330" s="124">
        <v>327</v>
      </c>
      <c r="B330" s="66" t="s">
        <v>591</v>
      </c>
      <c r="C330" s="125" t="s">
        <v>522</v>
      </c>
    </row>
    <row r="331" spans="1:3" x14ac:dyDescent="0.2">
      <c r="A331" s="124">
        <v>328</v>
      </c>
      <c r="B331" s="66" t="s">
        <v>591</v>
      </c>
      <c r="C331" s="125" t="s">
        <v>522</v>
      </c>
    </row>
    <row r="332" spans="1:3" x14ac:dyDescent="0.2">
      <c r="A332" s="124">
        <v>329</v>
      </c>
      <c r="B332" s="66" t="s">
        <v>591</v>
      </c>
      <c r="C332" s="125" t="s">
        <v>522</v>
      </c>
    </row>
    <row r="333" spans="1:3" x14ac:dyDescent="0.2">
      <c r="A333" s="124">
        <v>330</v>
      </c>
      <c r="B333" s="66" t="s">
        <v>591</v>
      </c>
      <c r="C333" s="125" t="s">
        <v>522</v>
      </c>
    </row>
    <row r="334" spans="1:3" x14ac:dyDescent="0.2">
      <c r="A334" s="124">
        <v>331</v>
      </c>
      <c r="B334" s="66" t="s">
        <v>591</v>
      </c>
      <c r="C334" s="125" t="s">
        <v>522</v>
      </c>
    </row>
    <row r="335" spans="1:3" x14ac:dyDescent="0.2">
      <c r="A335" s="124">
        <v>332</v>
      </c>
      <c r="B335" s="66" t="s">
        <v>591</v>
      </c>
      <c r="C335" s="125" t="s">
        <v>502</v>
      </c>
    </row>
    <row r="336" spans="1:3" x14ac:dyDescent="0.2">
      <c r="A336" s="124">
        <v>334</v>
      </c>
      <c r="B336" s="66" t="s">
        <v>592</v>
      </c>
      <c r="C336" s="125" t="s">
        <v>522</v>
      </c>
    </row>
    <row r="337" spans="1:3" x14ac:dyDescent="0.2">
      <c r="A337" s="124">
        <v>335</v>
      </c>
      <c r="B337" s="66" t="s">
        <v>593</v>
      </c>
      <c r="C337" s="125" t="s">
        <v>522</v>
      </c>
    </row>
    <row r="338" spans="1:3" x14ac:dyDescent="0.2">
      <c r="A338" s="124">
        <v>336</v>
      </c>
      <c r="B338" s="66" t="s">
        <v>594</v>
      </c>
      <c r="C338" s="125" t="s">
        <v>502</v>
      </c>
    </row>
    <row r="339" spans="1:3" x14ac:dyDescent="0.2">
      <c r="A339" s="124">
        <v>337</v>
      </c>
      <c r="B339" s="66" t="s">
        <v>594</v>
      </c>
      <c r="C339" s="125" t="s">
        <v>502</v>
      </c>
    </row>
    <row r="340" spans="1:3" x14ac:dyDescent="0.2">
      <c r="A340" s="124">
        <v>338</v>
      </c>
      <c r="B340" s="66" t="s">
        <v>595</v>
      </c>
      <c r="C340" s="125" t="s">
        <v>522</v>
      </c>
    </row>
    <row r="341" spans="1:3" x14ac:dyDescent="0.2">
      <c r="A341" s="124">
        <v>339</v>
      </c>
      <c r="B341" s="66" t="s">
        <v>596</v>
      </c>
      <c r="C341" s="125" t="s">
        <v>502</v>
      </c>
    </row>
    <row r="342" spans="1:3" x14ac:dyDescent="0.2">
      <c r="A342" s="124">
        <v>340</v>
      </c>
      <c r="B342" s="66" t="s">
        <v>596</v>
      </c>
      <c r="C342" s="125" t="s">
        <v>502</v>
      </c>
    </row>
    <row r="343" spans="1:3" x14ac:dyDescent="0.2">
      <c r="A343" s="124">
        <v>341</v>
      </c>
      <c r="B343" s="66" t="s">
        <v>596</v>
      </c>
      <c r="C343" s="125" t="s">
        <v>502</v>
      </c>
    </row>
    <row r="344" spans="1:3" x14ac:dyDescent="0.2">
      <c r="A344" s="124">
        <v>342</v>
      </c>
      <c r="B344" s="66" t="s">
        <v>597</v>
      </c>
      <c r="C344" s="125" t="s">
        <v>522</v>
      </c>
    </row>
    <row r="345" spans="1:3" x14ac:dyDescent="0.2">
      <c r="A345" s="124">
        <v>343</v>
      </c>
      <c r="B345" s="66" t="s">
        <v>598</v>
      </c>
      <c r="C345" s="125" t="s">
        <v>522</v>
      </c>
    </row>
    <row r="346" spans="1:3" x14ac:dyDescent="0.2">
      <c r="A346" s="124">
        <v>344</v>
      </c>
      <c r="B346" s="66" t="s">
        <v>599</v>
      </c>
      <c r="C346" s="125" t="s">
        <v>522</v>
      </c>
    </row>
    <row r="347" spans="1:3" x14ac:dyDescent="0.2">
      <c r="A347" s="124">
        <v>344</v>
      </c>
      <c r="B347" s="66" t="s">
        <v>599</v>
      </c>
      <c r="C347" s="125" t="s">
        <v>502</v>
      </c>
    </row>
    <row r="348" spans="1:3" x14ac:dyDescent="0.2">
      <c r="A348" s="124">
        <v>345</v>
      </c>
      <c r="B348" s="66" t="s">
        <v>600</v>
      </c>
      <c r="C348" s="125" t="s">
        <v>522</v>
      </c>
    </row>
    <row r="349" spans="1:3" x14ac:dyDescent="0.2">
      <c r="A349" s="124">
        <v>346</v>
      </c>
      <c r="B349" s="66" t="s">
        <v>601</v>
      </c>
      <c r="C349" s="125" t="s">
        <v>502</v>
      </c>
    </row>
    <row r="350" spans="1:3" x14ac:dyDescent="0.2">
      <c r="A350" s="124">
        <v>347</v>
      </c>
      <c r="B350" s="66" t="s">
        <v>602</v>
      </c>
      <c r="C350" s="125" t="s">
        <v>502</v>
      </c>
    </row>
    <row r="351" spans="1:3" x14ac:dyDescent="0.2">
      <c r="A351" s="124">
        <v>348</v>
      </c>
      <c r="B351" s="66" t="s">
        <v>602</v>
      </c>
      <c r="C351" s="125" t="s">
        <v>502</v>
      </c>
    </row>
    <row r="352" spans="1:3" x14ac:dyDescent="0.2">
      <c r="A352" s="124">
        <v>349</v>
      </c>
      <c r="B352" s="66" t="s">
        <v>548</v>
      </c>
      <c r="C352" s="125" t="s">
        <v>522</v>
      </c>
    </row>
    <row r="353" spans="1:3" x14ac:dyDescent="0.2">
      <c r="A353" s="124">
        <v>350</v>
      </c>
      <c r="B353" s="66" t="s">
        <v>603</v>
      </c>
      <c r="C353" s="125" t="s">
        <v>502</v>
      </c>
    </row>
    <row r="354" spans="1:3" x14ac:dyDescent="0.2">
      <c r="A354" s="124">
        <v>351</v>
      </c>
      <c r="B354" s="66" t="s">
        <v>604</v>
      </c>
      <c r="C354" s="125" t="s">
        <v>522</v>
      </c>
    </row>
    <row r="355" spans="1:3" x14ac:dyDescent="0.2">
      <c r="A355" s="124">
        <v>352</v>
      </c>
      <c r="B355" s="66" t="s">
        <v>605</v>
      </c>
      <c r="C355" s="125" t="s">
        <v>522</v>
      </c>
    </row>
    <row r="356" spans="1:3" x14ac:dyDescent="0.2">
      <c r="A356" s="124">
        <v>353</v>
      </c>
      <c r="B356" s="66" t="s">
        <v>606</v>
      </c>
      <c r="C356" s="125" t="s">
        <v>522</v>
      </c>
    </row>
    <row r="357" spans="1:3" x14ac:dyDescent="0.2">
      <c r="A357" s="124">
        <v>354</v>
      </c>
      <c r="B357" s="66" t="s">
        <v>523</v>
      </c>
      <c r="C357" s="125" t="s">
        <v>502</v>
      </c>
    </row>
    <row r="358" spans="1:3" x14ac:dyDescent="0.2">
      <c r="A358" s="124">
        <v>355</v>
      </c>
      <c r="B358" s="66" t="s">
        <v>607</v>
      </c>
      <c r="C358" s="125" t="s">
        <v>522</v>
      </c>
    </row>
    <row r="359" spans="1:3" x14ac:dyDescent="0.2">
      <c r="A359" s="124">
        <v>357</v>
      </c>
      <c r="B359" s="66" t="s">
        <v>608</v>
      </c>
      <c r="C359" s="125" t="s">
        <v>502</v>
      </c>
    </row>
    <row r="360" spans="1:3" x14ac:dyDescent="0.2">
      <c r="A360" s="124">
        <v>358</v>
      </c>
      <c r="B360" s="66" t="s">
        <v>608</v>
      </c>
      <c r="C360" s="125" t="s">
        <v>502</v>
      </c>
    </row>
    <row r="361" spans="1:3" x14ac:dyDescent="0.2">
      <c r="A361" s="124">
        <v>359</v>
      </c>
      <c r="B361" s="66" t="s">
        <v>608</v>
      </c>
      <c r="C361" s="125" t="s">
        <v>502</v>
      </c>
    </row>
    <row r="362" spans="1:3" x14ac:dyDescent="0.2">
      <c r="A362" s="124">
        <v>360</v>
      </c>
      <c r="B362" s="66" t="s">
        <v>608</v>
      </c>
      <c r="C362" s="125" t="s">
        <v>502</v>
      </c>
    </row>
    <row r="363" spans="1:3" x14ac:dyDescent="0.2">
      <c r="A363" s="124">
        <v>361</v>
      </c>
      <c r="B363" s="66" t="s">
        <v>608</v>
      </c>
      <c r="C363" s="125" t="s">
        <v>502</v>
      </c>
    </row>
    <row r="364" spans="1:3" x14ac:dyDescent="0.2">
      <c r="A364" s="124">
        <v>362</v>
      </c>
      <c r="B364" s="66" t="s">
        <v>608</v>
      </c>
      <c r="C364" s="125" t="s">
        <v>502</v>
      </c>
    </row>
    <row r="365" spans="1:3" x14ac:dyDescent="0.2">
      <c r="A365" s="124">
        <v>363</v>
      </c>
      <c r="B365" s="66" t="s">
        <v>608</v>
      </c>
      <c r="C365" s="125" t="s">
        <v>502</v>
      </c>
    </row>
    <row r="366" spans="1:3" x14ac:dyDescent="0.2">
      <c r="A366" s="124">
        <v>364</v>
      </c>
      <c r="B366" s="66" t="s">
        <v>608</v>
      </c>
      <c r="C366" s="125" t="s">
        <v>502</v>
      </c>
    </row>
    <row r="367" spans="1:3" x14ac:dyDescent="0.2">
      <c r="A367" s="124">
        <v>365</v>
      </c>
      <c r="B367" s="66" t="s">
        <v>608</v>
      </c>
      <c r="C367" s="125" t="s">
        <v>502</v>
      </c>
    </row>
    <row r="368" spans="1:3" x14ac:dyDescent="0.2">
      <c r="A368" s="124">
        <v>366</v>
      </c>
      <c r="B368" s="66" t="s">
        <v>608</v>
      </c>
      <c r="C368" s="125" t="s">
        <v>502</v>
      </c>
    </row>
    <row r="369" spans="1:3" x14ac:dyDescent="0.2">
      <c r="A369" s="124">
        <v>367</v>
      </c>
      <c r="B369" s="66" t="s">
        <v>608</v>
      </c>
      <c r="C369" s="125" t="s">
        <v>502</v>
      </c>
    </row>
    <row r="370" spans="1:3" x14ac:dyDescent="0.2">
      <c r="A370" s="124">
        <v>368</v>
      </c>
      <c r="B370" s="66" t="s">
        <v>608</v>
      </c>
      <c r="C370" s="125" t="s">
        <v>502</v>
      </c>
    </row>
    <row r="371" spans="1:3" x14ac:dyDescent="0.2">
      <c r="A371" s="124">
        <v>369</v>
      </c>
      <c r="B371" s="66" t="s">
        <v>608</v>
      </c>
      <c r="C371" s="125" t="s">
        <v>502</v>
      </c>
    </row>
    <row r="372" spans="1:3" x14ac:dyDescent="0.2">
      <c r="A372" s="124">
        <v>370</v>
      </c>
      <c r="B372" s="66" t="s">
        <v>608</v>
      </c>
      <c r="C372" s="125" t="s">
        <v>502</v>
      </c>
    </row>
    <row r="373" spans="1:3" x14ac:dyDescent="0.2">
      <c r="A373" s="124">
        <v>371</v>
      </c>
      <c r="B373" s="66" t="s">
        <v>608</v>
      </c>
      <c r="C373" s="125" t="s">
        <v>502</v>
      </c>
    </row>
    <row r="374" spans="1:3" x14ac:dyDescent="0.2">
      <c r="A374" s="124">
        <v>372</v>
      </c>
      <c r="B374" s="66" t="s">
        <v>588</v>
      </c>
      <c r="C374" s="125" t="s">
        <v>522</v>
      </c>
    </row>
    <row r="375" spans="1:3" x14ac:dyDescent="0.2">
      <c r="A375" s="124">
        <v>373</v>
      </c>
      <c r="B375" s="66" t="s">
        <v>536</v>
      </c>
      <c r="C375" s="125" t="s">
        <v>522</v>
      </c>
    </row>
    <row r="376" spans="1:3" x14ac:dyDescent="0.2">
      <c r="A376" s="124">
        <v>374</v>
      </c>
      <c r="B376" s="66" t="s">
        <v>536</v>
      </c>
      <c r="C376" s="125" t="s">
        <v>522</v>
      </c>
    </row>
    <row r="377" spans="1:3" x14ac:dyDescent="0.2">
      <c r="A377" s="124">
        <v>375</v>
      </c>
      <c r="B377" s="66" t="s">
        <v>536</v>
      </c>
      <c r="C377" s="125" t="s">
        <v>522</v>
      </c>
    </row>
    <row r="378" spans="1:3" x14ac:dyDescent="0.2">
      <c r="A378" s="124">
        <v>376</v>
      </c>
      <c r="B378" s="66" t="s">
        <v>536</v>
      </c>
      <c r="C378" s="125" t="s">
        <v>522</v>
      </c>
    </row>
    <row r="379" spans="1:3" x14ac:dyDescent="0.2">
      <c r="A379" s="124">
        <v>377</v>
      </c>
      <c r="B379" s="66" t="s">
        <v>536</v>
      </c>
      <c r="C379" s="125" t="s">
        <v>522</v>
      </c>
    </row>
    <row r="380" spans="1:3" x14ac:dyDescent="0.2">
      <c r="A380" s="124">
        <v>378</v>
      </c>
      <c r="B380" s="66" t="s">
        <v>536</v>
      </c>
      <c r="C380" s="125" t="s">
        <v>522</v>
      </c>
    </row>
    <row r="381" spans="1:3" x14ac:dyDescent="0.2">
      <c r="A381" s="124">
        <v>380</v>
      </c>
      <c r="B381" s="66" t="s">
        <v>536</v>
      </c>
      <c r="C381" s="125" t="s">
        <v>522</v>
      </c>
    </row>
    <row r="382" spans="1:3" x14ac:dyDescent="0.2">
      <c r="A382" s="124">
        <v>381</v>
      </c>
      <c r="B382" s="66" t="s">
        <v>536</v>
      </c>
      <c r="C382" s="125" t="s">
        <v>522</v>
      </c>
    </row>
    <row r="383" spans="1:3" x14ac:dyDescent="0.2">
      <c r="A383" s="124">
        <v>382</v>
      </c>
      <c r="B383" s="66" t="s">
        <v>536</v>
      </c>
      <c r="C383" s="125" t="s">
        <v>522</v>
      </c>
    </row>
    <row r="384" spans="1:3" x14ac:dyDescent="0.2">
      <c r="A384" s="124">
        <v>384</v>
      </c>
      <c r="B384" s="66" t="s">
        <v>548</v>
      </c>
      <c r="C384" s="125" t="s">
        <v>522</v>
      </c>
    </row>
    <row r="385" spans="1:3" x14ac:dyDescent="0.2">
      <c r="A385" s="124">
        <v>385</v>
      </c>
      <c r="B385" s="66" t="s">
        <v>536</v>
      </c>
      <c r="C385" s="125" t="s">
        <v>502</v>
      </c>
    </row>
    <row r="386" spans="1:3" x14ac:dyDescent="0.2">
      <c r="A386" s="124">
        <v>386</v>
      </c>
      <c r="B386" s="66" t="s">
        <v>515</v>
      </c>
      <c r="C386" s="125" t="s">
        <v>502</v>
      </c>
    </row>
    <row r="387" spans="1:3" x14ac:dyDescent="0.2">
      <c r="A387" s="124">
        <v>387</v>
      </c>
      <c r="B387" s="66" t="s">
        <v>541</v>
      </c>
      <c r="C387" s="125" t="s">
        <v>502</v>
      </c>
    </row>
    <row r="388" spans="1:3" x14ac:dyDescent="0.2">
      <c r="A388" s="124">
        <v>388</v>
      </c>
      <c r="B388" s="66" t="s">
        <v>536</v>
      </c>
      <c r="C388" s="125" t="s">
        <v>502</v>
      </c>
    </row>
    <row r="389" spans="1:3" x14ac:dyDescent="0.2">
      <c r="A389" s="124">
        <v>389</v>
      </c>
      <c r="B389" s="66" t="s">
        <v>527</v>
      </c>
      <c r="C389" s="125" t="s">
        <v>502</v>
      </c>
    </row>
    <row r="390" spans="1:3" x14ac:dyDescent="0.2">
      <c r="A390" s="124">
        <v>390</v>
      </c>
      <c r="B390" s="66" t="s">
        <v>536</v>
      </c>
      <c r="C390" s="125" t="s">
        <v>522</v>
      </c>
    </row>
    <row r="391" spans="1:3" x14ac:dyDescent="0.2">
      <c r="A391" s="124">
        <v>391</v>
      </c>
      <c r="B391" s="66" t="s">
        <v>609</v>
      </c>
      <c r="C391" s="125" t="s">
        <v>502</v>
      </c>
    </row>
    <row r="392" spans="1:3" x14ac:dyDescent="0.2">
      <c r="A392" s="124">
        <v>392</v>
      </c>
      <c r="B392" s="66" t="s">
        <v>610</v>
      </c>
      <c r="C392" s="125" t="s">
        <v>522</v>
      </c>
    </row>
    <row r="393" spans="1:3" x14ac:dyDescent="0.2">
      <c r="A393" s="124">
        <v>393</v>
      </c>
      <c r="B393" s="66" t="s">
        <v>611</v>
      </c>
      <c r="C393" s="125" t="s">
        <v>522</v>
      </c>
    </row>
    <row r="394" spans="1:3" x14ac:dyDescent="0.2">
      <c r="A394" s="124">
        <v>394</v>
      </c>
      <c r="B394" s="66" t="s">
        <v>567</v>
      </c>
      <c r="C394" s="125" t="s">
        <v>522</v>
      </c>
    </row>
    <row r="395" spans="1:3" x14ac:dyDescent="0.2">
      <c r="A395" s="124">
        <v>395</v>
      </c>
      <c r="B395" s="66" t="s">
        <v>612</v>
      </c>
      <c r="C395" s="125" t="s">
        <v>522</v>
      </c>
    </row>
    <row r="396" spans="1:3" x14ac:dyDescent="0.2">
      <c r="A396" s="124">
        <v>396</v>
      </c>
      <c r="B396" s="66" t="s">
        <v>546</v>
      </c>
      <c r="C396" s="125" t="s">
        <v>522</v>
      </c>
    </row>
    <row r="397" spans="1:3" x14ac:dyDescent="0.2">
      <c r="A397" s="124">
        <v>397</v>
      </c>
      <c r="B397" s="66" t="s">
        <v>613</v>
      </c>
      <c r="C397" s="125" t="s">
        <v>522</v>
      </c>
    </row>
    <row r="398" spans="1:3" x14ac:dyDescent="0.2">
      <c r="A398" s="124">
        <v>398</v>
      </c>
      <c r="B398" s="66" t="s">
        <v>614</v>
      </c>
      <c r="C398" s="125" t="s">
        <v>522</v>
      </c>
    </row>
    <row r="399" spans="1:3" x14ac:dyDescent="0.2">
      <c r="A399" s="124">
        <v>399</v>
      </c>
      <c r="B399" s="66" t="s">
        <v>615</v>
      </c>
      <c r="C399" s="125" t="s">
        <v>502</v>
      </c>
    </row>
    <row r="400" spans="1:3" x14ac:dyDescent="0.2">
      <c r="A400" s="124">
        <v>400</v>
      </c>
      <c r="B400" s="66" t="s">
        <v>566</v>
      </c>
      <c r="C400" s="125" t="s">
        <v>522</v>
      </c>
    </row>
    <row r="401" spans="1:3" x14ac:dyDescent="0.2">
      <c r="A401" s="124">
        <v>401</v>
      </c>
      <c r="B401" s="66" t="s">
        <v>616</v>
      </c>
      <c r="C401" s="125" t="s">
        <v>502</v>
      </c>
    </row>
    <row r="402" spans="1:3" x14ac:dyDescent="0.2">
      <c r="A402" s="124">
        <v>403</v>
      </c>
      <c r="B402" s="66" t="s">
        <v>521</v>
      </c>
      <c r="C402" s="125" t="s">
        <v>522</v>
      </c>
    </row>
    <row r="403" spans="1:3" x14ac:dyDescent="0.2">
      <c r="A403" s="124">
        <v>404</v>
      </c>
      <c r="B403" s="66" t="s">
        <v>617</v>
      </c>
      <c r="C403" s="125" t="s">
        <v>522</v>
      </c>
    </row>
    <row r="404" spans="1:3" x14ac:dyDescent="0.2">
      <c r="A404" s="124">
        <v>405</v>
      </c>
      <c r="B404" s="66" t="s">
        <v>618</v>
      </c>
      <c r="C404" s="125" t="s">
        <v>502</v>
      </c>
    </row>
    <row r="405" spans="1:3" x14ac:dyDescent="0.2">
      <c r="A405" s="124">
        <v>406</v>
      </c>
      <c r="B405" s="66" t="s">
        <v>619</v>
      </c>
      <c r="C405" s="125" t="s">
        <v>502</v>
      </c>
    </row>
    <row r="406" spans="1:3" x14ac:dyDescent="0.2">
      <c r="A406" s="124">
        <v>407</v>
      </c>
      <c r="B406" s="66" t="s">
        <v>620</v>
      </c>
      <c r="C406" s="125" t="s">
        <v>502</v>
      </c>
    </row>
    <row r="407" spans="1:3" x14ac:dyDescent="0.2">
      <c r="A407" s="124">
        <v>408</v>
      </c>
      <c r="B407" s="66" t="s">
        <v>621</v>
      </c>
      <c r="C407" s="125" t="s">
        <v>502</v>
      </c>
    </row>
    <row r="408" spans="1:3" x14ac:dyDescent="0.2">
      <c r="A408" s="124">
        <v>409</v>
      </c>
      <c r="B408" s="66" t="s">
        <v>622</v>
      </c>
      <c r="C408" s="125" t="s">
        <v>502</v>
      </c>
    </row>
    <row r="409" spans="1:3" x14ac:dyDescent="0.2">
      <c r="A409" s="124">
        <v>410</v>
      </c>
      <c r="B409" s="66" t="s">
        <v>623</v>
      </c>
      <c r="C409" s="125" t="s">
        <v>502</v>
      </c>
    </row>
    <row r="410" spans="1:3" x14ac:dyDescent="0.2">
      <c r="A410" s="124">
        <v>411</v>
      </c>
      <c r="B410" s="66" t="s">
        <v>624</v>
      </c>
      <c r="C410" s="125" t="s">
        <v>502</v>
      </c>
    </row>
    <row r="411" spans="1:3" x14ac:dyDescent="0.2">
      <c r="A411" s="124">
        <v>412</v>
      </c>
      <c r="B411" s="66" t="s">
        <v>625</v>
      </c>
      <c r="C411" s="125" t="s">
        <v>502</v>
      </c>
    </row>
    <row r="412" spans="1:3" x14ac:dyDescent="0.2">
      <c r="A412" s="124">
        <v>413</v>
      </c>
      <c r="B412" s="66" t="s">
        <v>626</v>
      </c>
      <c r="C412" s="125" t="s">
        <v>502</v>
      </c>
    </row>
    <row r="413" spans="1:3" x14ac:dyDescent="0.2">
      <c r="A413" s="124">
        <v>414</v>
      </c>
      <c r="B413" s="66" t="s">
        <v>627</v>
      </c>
      <c r="C413" s="125" t="s">
        <v>502</v>
      </c>
    </row>
    <row r="414" spans="1:3" x14ac:dyDescent="0.2">
      <c r="A414" s="124">
        <v>415</v>
      </c>
      <c r="B414" s="66" t="s">
        <v>628</v>
      </c>
      <c r="C414" s="125" t="s">
        <v>502</v>
      </c>
    </row>
    <row r="415" spans="1:3" x14ac:dyDescent="0.2">
      <c r="A415" s="124">
        <v>416</v>
      </c>
      <c r="B415" s="66" t="s">
        <v>629</v>
      </c>
      <c r="C415" s="125" t="s">
        <v>502</v>
      </c>
    </row>
    <row r="416" spans="1:3" x14ac:dyDescent="0.2">
      <c r="A416" s="124">
        <v>417</v>
      </c>
      <c r="B416" s="66" t="s">
        <v>630</v>
      </c>
      <c r="C416" s="125" t="s">
        <v>502</v>
      </c>
    </row>
    <row r="417" spans="1:3" x14ac:dyDescent="0.2">
      <c r="A417" s="124">
        <v>418</v>
      </c>
      <c r="B417" s="66" t="s">
        <v>631</v>
      </c>
      <c r="C417" s="125" t="s">
        <v>502</v>
      </c>
    </row>
    <row r="418" spans="1:3" x14ac:dyDescent="0.2">
      <c r="A418" s="124">
        <v>419</v>
      </c>
      <c r="B418" s="66" t="s">
        <v>632</v>
      </c>
      <c r="C418" s="125" t="s">
        <v>502</v>
      </c>
    </row>
    <row r="419" spans="1:3" x14ac:dyDescent="0.2">
      <c r="A419" s="124">
        <v>420</v>
      </c>
      <c r="B419" s="66" t="s">
        <v>633</v>
      </c>
      <c r="C419" s="125" t="s">
        <v>502</v>
      </c>
    </row>
    <row r="420" spans="1:3" x14ac:dyDescent="0.2">
      <c r="A420" s="124">
        <v>421</v>
      </c>
      <c r="B420" s="66" t="s">
        <v>634</v>
      </c>
      <c r="C420" s="125" t="s">
        <v>502</v>
      </c>
    </row>
    <row r="421" spans="1:3" x14ac:dyDescent="0.2">
      <c r="A421" s="124">
        <v>422</v>
      </c>
      <c r="B421" s="66" t="s">
        <v>635</v>
      </c>
      <c r="C421" s="125" t="s">
        <v>502</v>
      </c>
    </row>
    <row r="422" spans="1:3" x14ac:dyDescent="0.2">
      <c r="A422" s="124">
        <v>423</v>
      </c>
      <c r="B422" s="66" t="s">
        <v>636</v>
      </c>
      <c r="C422" s="125" t="s">
        <v>502</v>
      </c>
    </row>
    <row r="423" spans="1:3" x14ac:dyDescent="0.2">
      <c r="A423" s="124">
        <v>424</v>
      </c>
      <c r="B423" s="66" t="s">
        <v>637</v>
      </c>
      <c r="C423" s="125" t="s">
        <v>502</v>
      </c>
    </row>
    <row r="424" spans="1:3" x14ac:dyDescent="0.2">
      <c r="A424" s="124">
        <v>425</v>
      </c>
      <c r="B424" s="66" t="s">
        <v>638</v>
      </c>
      <c r="C424" s="125" t="s">
        <v>522</v>
      </c>
    </row>
    <row r="425" spans="1:3" x14ac:dyDescent="0.2">
      <c r="A425" s="124">
        <v>426</v>
      </c>
      <c r="B425" s="66" t="s">
        <v>548</v>
      </c>
      <c r="C425" s="125" t="s">
        <v>522</v>
      </c>
    </row>
    <row r="426" spans="1:3" x14ac:dyDescent="0.2">
      <c r="A426" s="124">
        <v>427</v>
      </c>
      <c r="B426" s="66" t="s">
        <v>639</v>
      </c>
      <c r="C426" s="125" t="s">
        <v>522</v>
      </c>
    </row>
    <row r="427" spans="1:3" x14ac:dyDescent="0.2">
      <c r="A427" s="124">
        <v>428</v>
      </c>
      <c r="B427" s="66" t="s">
        <v>640</v>
      </c>
      <c r="C427" s="125" t="s">
        <v>641</v>
      </c>
    </row>
    <row r="428" spans="1:3" x14ac:dyDescent="0.2">
      <c r="A428" s="124">
        <v>429</v>
      </c>
      <c r="B428" s="66" t="s">
        <v>642</v>
      </c>
      <c r="C428" s="125" t="s">
        <v>641</v>
      </c>
    </row>
    <row r="429" spans="1:3" x14ac:dyDescent="0.2">
      <c r="A429" s="124">
        <v>430</v>
      </c>
      <c r="B429" s="66" t="s">
        <v>643</v>
      </c>
      <c r="C429" s="125" t="s">
        <v>641</v>
      </c>
    </row>
    <row r="430" spans="1:3" x14ac:dyDescent="0.2">
      <c r="A430" s="124">
        <v>431</v>
      </c>
      <c r="B430" s="66" t="s">
        <v>644</v>
      </c>
      <c r="C430" s="125" t="s">
        <v>641</v>
      </c>
    </row>
    <row r="431" spans="1:3" x14ac:dyDescent="0.2">
      <c r="A431" s="124">
        <v>432</v>
      </c>
      <c r="B431" s="66" t="s">
        <v>548</v>
      </c>
      <c r="C431" s="125" t="s">
        <v>522</v>
      </c>
    </row>
    <row r="432" spans="1:3" x14ac:dyDescent="0.2">
      <c r="A432" s="124">
        <v>434</v>
      </c>
      <c r="B432" s="66" t="s">
        <v>645</v>
      </c>
      <c r="C432" s="125" t="s">
        <v>502</v>
      </c>
    </row>
    <row r="433" spans="1:3" x14ac:dyDescent="0.2">
      <c r="A433" s="124">
        <v>435</v>
      </c>
      <c r="B433" s="66" t="s">
        <v>646</v>
      </c>
      <c r="C433" s="125" t="s">
        <v>522</v>
      </c>
    </row>
    <row r="434" spans="1:3" x14ac:dyDescent="0.2">
      <c r="A434" s="124">
        <v>436</v>
      </c>
      <c r="B434" s="66" t="s">
        <v>647</v>
      </c>
      <c r="C434" s="125" t="s">
        <v>522</v>
      </c>
    </row>
    <row r="435" spans="1:3" x14ac:dyDescent="0.2">
      <c r="A435" s="124">
        <v>437</v>
      </c>
      <c r="B435" s="66" t="s">
        <v>648</v>
      </c>
      <c r="C435" s="125" t="s">
        <v>522</v>
      </c>
    </row>
    <row r="436" spans="1:3" x14ac:dyDescent="0.2">
      <c r="A436" s="124">
        <v>439</v>
      </c>
      <c r="B436" s="66" t="s">
        <v>649</v>
      </c>
      <c r="C436" s="125" t="s">
        <v>522</v>
      </c>
    </row>
    <row r="437" spans="1:3" x14ac:dyDescent="0.2">
      <c r="A437" s="124">
        <v>440</v>
      </c>
      <c r="B437" s="66" t="s">
        <v>650</v>
      </c>
      <c r="C437" s="125" t="s">
        <v>522</v>
      </c>
    </row>
    <row r="438" spans="1:3" x14ac:dyDescent="0.2">
      <c r="A438" s="124">
        <v>441</v>
      </c>
      <c r="B438" s="66" t="s">
        <v>552</v>
      </c>
      <c r="C438" s="125" t="s">
        <v>522</v>
      </c>
    </row>
    <row r="439" spans="1:3" x14ac:dyDescent="0.2">
      <c r="A439" s="124">
        <v>442</v>
      </c>
      <c r="B439" s="66" t="s">
        <v>548</v>
      </c>
      <c r="C439" s="125" t="s">
        <v>502</v>
      </c>
    </row>
    <row r="440" spans="1:3" x14ac:dyDescent="0.2">
      <c r="A440" s="124">
        <v>443</v>
      </c>
      <c r="B440" s="66" t="s">
        <v>588</v>
      </c>
      <c r="C440" s="125" t="s">
        <v>522</v>
      </c>
    </row>
    <row r="441" spans="1:3" x14ac:dyDescent="0.2">
      <c r="A441" s="124">
        <v>444</v>
      </c>
      <c r="B441" s="66" t="s">
        <v>591</v>
      </c>
      <c r="C441" s="125" t="s">
        <v>522</v>
      </c>
    </row>
    <row r="442" spans="1:3" x14ac:dyDescent="0.2">
      <c r="A442" s="124">
        <v>444</v>
      </c>
      <c r="B442" s="66" t="s">
        <v>591</v>
      </c>
      <c r="C442" s="125" t="s">
        <v>502</v>
      </c>
    </row>
    <row r="443" spans="1:3" x14ac:dyDescent="0.2">
      <c r="A443" s="124">
        <v>445</v>
      </c>
      <c r="B443" s="66" t="s">
        <v>651</v>
      </c>
      <c r="C443" s="125" t="s">
        <v>522</v>
      </c>
    </row>
    <row r="444" spans="1:3" x14ac:dyDescent="0.2">
      <c r="A444" s="124">
        <v>446</v>
      </c>
      <c r="B444" s="66" t="s">
        <v>651</v>
      </c>
      <c r="C444" s="125" t="s">
        <v>522</v>
      </c>
    </row>
    <row r="445" spans="1:3" x14ac:dyDescent="0.2">
      <c r="A445" s="124">
        <v>447</v>
      </c>
      <c r="B445" s="66" t="s">
        <v>562</v>
      </c>
      <c r="C445" s="125" t="s">
        <v>522</v>
      </c>
    </row>
    <row r="446" spans="1:3" x14ac:dyDescent="0.2">
      <c r="A446" s="124">
        <v>448</v>
      </c>
      <c r="B446" s="66" t="s">
        <v>562</v>
      </c>
      <c r="C446" s="125" t="s">
        <v>522</v>
      </c>
    </row>
    <row r="447" spans="1:3" x14ac:dyDescent="0.2">
      <c r="A447" s="124">
        <v>449</v>
      </c>
      <c r="B447" s="66" t="s">
        <v>562</v>
      </c>
      <c r="C447" s="125" t="s">
        <v>522</v>
      </c>
    </row>
    <row r="448" spans="1:3" x14ac:dyDescent="0.2">
      <c r="A448" s="124">
        <v>450</v>
      </c>
      <c r="B448" s="66" t="s">
        <v>562</v>
      </c>
      <c r="C448" s="125" t="s">
        <v>522</v>
      </c>
    </row>
    <row r="449" spans="1:3" x14ac:dyDescent="0.2">
      <c r="A449" s="124">
        <v>451</v>
      </c>
      <c r="B449" s="66" t="s">
        <v>562</v>
      </c>
      <c r="C449" s="125" t="s">
        <v>522</v>
      </c>
    </row>
    <row r="450" spans="1:3" x14ac:dyDescent="0.2">
      <c r="A450" s="124">
        <v>452</v>
      </c>
      <c r="B450" s="66" t="s">
        <v>562</v>
      </c>
      <c r="C450" s="125" t="s">
        <v>522</v>
      </c>
    </row>
    <row r="451" spans="1:3" x14ac:dyDescent="0.2">
      <c r="A451" s="124">
        <v>453</v>
      </c>
      <c r="B451" s="66" t="s">
        <v>562</v>
      </c>
      <c r="C451" s="125" t="s">
        <v>522</v>
      </c>
    </row>
    <row r="452" spans="1:3" x14ac:dyDescent="0.2">
      <c r="A452" s="124">
        <v>454</v>
      </c>
      <c r="B452" s="66" t="s">
        <v>562</v>
      </c>
      <c r="C452" s="125" t="s">
        <v>522</v>
      </c>
    </row>
    <row r="453" spans="1:3" x14ac:dyDescent="0.2">
      <c r="A453" s="124">
        <v>455</v>
      </c>
      <c r="B453" s="66" t="s">
        <v>562</v>
      </c>
      <c r="C453" s="125" t="s">
        <v>522</v>
      </c>
    </row>
    <row r="454" spans="1:3" x14ac:dyDescent="0.2">
      <c r="A454" s="124">
        <v>456</v>
      </c>
      <c r="B454" s="66" t="s">
        <v>562</v>
      </c>
      <c r="C454" s="125" t="s">
        <v>522</v>
      </c>
    </row>
    <row r="455" spans="1:3" x14ac:dyDescent="0.2">
      <c r="A455" s="124">
        <v>459</v>
      </c>
      <c r="B455" s="66" t="s">
        <v>562</v>
      </c>
      <c r="C455" s="125" t="s">
        <v>522</v>
      </c>
    </row>
    <row r="456" spans="1:3" x14ac:dyDescent="0.2">
      <c r="A456" s="124">
        <v>460</v>
      </c>
      <c r="B456" s="66" t="s">
        <v>652</v>
      </c>
      <c r="C456" s="125" t="s">
        <v>502</v>
      </c>
    </row>
    <row r="457" spans="1:3" x14ac:dyDescent="0.2">
      <c r="A457" s="124">
        <v>461</v>
      </c>
      <c r="B457" s="66" t="s">
        <v>652</v>
      </c>
      <c r="C457" s="125" t="s">
        <v>502</v>
      </c>
    </row>
    <row r="458" spans="1:3" x14ac:dyDescent="0.2">
      <c r="A458" s="124">
        <v>462</v>
      </c>
      <c r="B458" s="66" t="s">
        <v>653</v>
      </c>
      <c r="C458" s="125" t="s">
        <v>502</v>
      </c>
    </row>
    <row r="459" spans="1:3" x14ac:dyDescent="0.2">
      <c r="A459" s="124">
        <v>463</v>
      </c>
      <c r="B459" s="66" t="s">
        <v>654</v>
      </c>
      <c r="C459" s="125" t="s">
        <v>502</v>
      </c>
    </row>
    <row r="460" spans="1:3" x14ac:dyDescent="0.2">
      <c r="A460" s="124">
        <v>464</v>
      </c>
      <c r="B460" s="66" t="s">
        <v>655</v>
      </c>
      <c r="C460" s="125" t="s">
        <v>522</v>
      </c>
    </row>
    <row r="461" spans="1:3" x14ac:dyDescent="0.2">
      <c r="A461" s="124">
        <v>465</v>
      </c>
      <c r="B461" s="66" t="s">
        <v>656</v>
      </c>
      <c r="C461" s="125" t="s">
        <v>522</v>
      </c>
    </row>
    <row r="462" spans="1:3" x14ac:dyDescent="0.2">
      <c r="A462" s="124">
        <v>466</v>
      </c>
      <c r="B462" s="66" t="s">
        <v>657</v>
      </c>
      <c r="C462" s="125" t="s">
        <v>522</v>
      </c>
    </row>
    <row r="463" spans="1:3" x14ac:dyDescent="0.2">
      <c r="A463" s="124">
        <v>467</v>
      </c>
      <c r="B463" s="66" t="s">
        <v>657</v>
      </c>
      <c r="C463" s="125" t="s">
        <v>522</v>
      </c>
    </row>
    <row r="464" spans="1:3" x14ac:dyDescent="0.2">
      <c r="A464" s="124">
        <v>468</v>
      </c>
      <c r="B464" s="66" t="s">
        <v>657</v>
      </c>
      <c r="C464" s="125" t="s">
        <v>522</v>
      </c>
    </row>
    <row r="465" spans="1:3" x14ac:dyDescent="0.2">
      <c r="A465" s="124">
        <v>469</v>
      </c>
      <c r="B465" s="66" t="s">
        <v>657</v>
      </c>
      <c r="C465" s="125" t="s">
        <v>522</v>
      </c>
    </row>
    <row r="466" spans="1:3" x14ac:dyDescent="0.2">
      <c r="A466" s="124">
        <v>470</v>
      </c>
      <c r="B466" s="66" t="s">
        <v>657</v>
      </c>
      <c r="C466" s="125" t="s">
        <v>522</v>
      </c>
    </row>
    <row r="467" spans="1:3" x14ac:dyDescent="0.2">
      <c r="A467" s="124">
        <v>473</v>
      </c>
      <c r="B467" s="66" t="s">
        <v>658</v>
      </c>
      <c r="C467" s="125" t="s">
        <v>522</v>
      </c>
    </row>
    <row r="468" spans="1:3" x14ac:dyDescent="0.2">
      <c r="A468" s="124">
        <v>474</v>
      </c>
      <c r="B468" s="66" t="s">
        <v>659</v>
      </c>
      <c r="C468" s="125" t="s">
        <v>502</v>
      </c>
    </row>
    <row r="469" spans="1:3" x14ac:dyDescent="0.2">
      <c r="A469" s="124">
        <v>475</v>
      </c>
      <c r="B469" s="66" t="s">
        <v>660</v>
      </c>
      <c r="C469" s="125" t="s">
        <v>522</v>
      </c>
    </row>
    <row r="470" spans="1:3" x14ac:dyDescent="0.2">
      <c r="A470" s="124">
        <v>476</v>
      </c>
      <c r="B470" s="66" t="s">
        <v>661</v>
      </c>
      <c r="C470" s="125" t="s">
        <v>502</v>
      </c>
    </row>
    <row r="471" spans="1:3" x14ac:dyDescent="0.2">
      <c r="A471" s="124">
        <v>477</v>
      </c>
      <c r="B471" s="66" t="s">
        <v>661</v>
      </c>
      <c r="C471" s="125" t="s">
        <v>502</v>
      </c>
    </row>
    <row r="472" spans="1:3" x14ac:dyDescent="0.2">
      <c r="A472" s="124">
        <v>478</v>
      </c>
      <c r="B472" s="66" t="s">
        <v>591</v>
      </c>
      <c r="C472" s="125" t="s">
        <v>522</v>
      </c>
    </row>
    <row r="473" spans="1:3" x14ac:dyDescent="0.2">
      <c r="A473" s="124">
        <v>479</v>
      </c>
      <c r="B473" s="66" t="s">
        <v>649</v>
      </c>
      <c r="C473" s="125" t="s">
        <v>522</v>
      </c>
    </row>
    <row r="474" spans="1:3" x14ac:dyDescent="0.2">
      <c r="A474" s="124">
        <v>480</v>
      </c>
      <c r="B474" s="66" t="s">
        <v>649</v>
      </c>
      <c r="C474" s="125" t="s">
        <v>522</v>
      </c>
    </row>
    <row r="475" spans="1:3" x14ac:dyDescent="0.2">
      <c r="A475" s="124">
        <v>481</v>
      </c>
      <c r="B475" s="66" t="s">
        <v>649</v>
      </c>
      <c r="C475" s="125" t="s">
        <v>522</v>
      </c>
    </row>
    <row r="476" spans="1:3" x14ac:dyDescent="0.2">
      <c r="A476" s="124">
        <v>482</v>
      </c>
      <c r="B476" s="66" t="s">
        <v>662</v>
      </c>
      <c r="C476" s="125" t="s">
        <v>663</v>
      </c>
    </row>
    <row r="477" spans="1:3" x14ac:dyDescent="0.2">
      <c r="A477" s="124">
        <v>483</v>
      </c>
      <c r="B477" s="66" t="s">
        <v>664</v>
      </c>
      <c r="C477" s="125" t="s">
        <v>663</v>
      </c>
    </row>
    <row r="478" spans="1:3" x14ac:dyDescent="0.2">
      <c r="A478" s="124">
        <v>484</v>
      </c>
      <c r="B478" s="66" t="s">
        <v>665</v>
      </c>
      <c r="C478" s="125" t="s">
        <v>663</v>
      </c>
    </row>
    <row r="479" spans="1:3" x14ac:dyDescent="0.2">
      <c r="A479" s="124">
        <v>485</v>
      </c>
      <c r="B479" s="66" t="s">
        <v>666</v>
      </c>
      <c r="C479" s="125" t="s">
        <v>663</v>
      </c>
    </row>
    <row r="480" spans="1:3" x14ac:dyDescent="0.2">
      <c r="A480" s="124">
        <v>486</v>
      </c>
      <c r="B480" s="66" t="s">
        <v>667</v>
      </c>
      <c r="C480" s="125" t="s">
        <v>663</v>
      </c>
    </row>
    <row r="481" spans="1:3" x14ac:dyDescent="0.2">
      <c r="A481" s="124">
        <v>487</v>
      </c>
      <c r="B481" s="66" t="s">
        <v>668</v>
      </c>
      <c r="C481" s="125" t="s">
        <v>663</v>
      </c>
    </row>
    <row r="482" spans="1:3" x14ac:dyDescent="0.2">
      <c r="A482" s="124">
        <v>488</v>
      </c>
      <c r="B482" s="66" t="s">
        <v>669</v>
      </c>
      <c r="C482" s="125" t="s">
        <v>663</v>
      </c>
    </row>
    <row r="483" spans="1:3" x14ac:dyDescent="0.2">
      <c r="A483" s="124">
        <v>489</v>
      </c>
      <c r="B483" s="66" t="s">
        <v>670</v>
      </c>
      <c r="C483" s="125" t="s">
        <v>663</v>
      </c>
    </row>
    <row r="484" spans="1:3" x14ac:dyDescent="0.2">
      <c r="A484" s="124">
        <v>490</v>
      </c>
      <c r="B484" s="66" t="s">
        <v>671</v>
      </c>
      <c r="C484" s="125" t="s">
        <v>663</v>
      </c>
    </row>
    <row r="485" spans="1:3" x14ac:dyDescent="0.2">
      <c r="A485" s="124">
        <v>491</v>
      </c>
      <c r="B485" s="66" t="s">
        <v>672</v>
      </c>
      <c r="C485" s="125" t="s">
        <v>663</v>
      </c>
    </row>
    <row r="486" spans="1:3" x14ac:dyDescent="0.2">
      <c r="A486" s="124">
        <v>492</v>
      </c>
      <c r="B486" s="66" t="s">
        <v>673</v>
      </c>
      <c r="C486" s="125" t="s">
        <v>663</v>
      </c>
    </row>
    <row r="487" spans="1:3" x14ac:dyDescent="0.2">
      <c r="A487" s="124">
        <v>493</v>
      </c>
      <c r="B487" s="66" t="s">
        <v>674</v>
      </c>
      <c r="C487" s="125" t="s">
        <v>663</v>
      </c>
    </row>
    <row r="488" spans="1:3" x14ac:dyDescent="0.2">
      <c r="A488" s="124">
        <v>494</v>
      </c>
      <c r="B488" s="66" t="s">
        <v>675</v>
      </c>
      <c r="C488" s="125" t="s">
        <v>663</v>
      </c>
    </row>
    <row r="489" spans="1:3" x14ac:dyDescent="0.2">
      <c r="A489" s="124">
        <v>495</v>
      </c>
      <c r="B489" s="66" t="s">
        <v>676</v>
      </c>
      <c r="C489" s="125" t="s">
        <v>663</v>
      </c>
    </row>
    <row r="490" spans="1:3" x14ac:dyDescent="0.2">
      <c r="A490" s="124">
        <v>496</v>
      </c>
      <c r="B490" s="66" t="s">
        <v>677</v>
      </c>
      <c r="C490" s="125" t="s">
        <v>663</v>
      </c>
    </row>
    <row r="491" spans="1:3" x14ac:dyDescent="0.2">
      <c r="A491" s="124">
        <v>497</v>
      </c>
      <c r="B491" s="66" t="s">
        <v>678</v>
      </c>
      <c r="C491" s="125" t="s">
        <v>663</v>
      </c>
    </row>
    <row r="492" spans="1:3" x14ac:dyDescent="0.2">
      <c r="A492" s="124">
        <v>498</v>
      </c>
      <c r="B492" s="66" t="s">
        <v>679</v>
      </c>
      <c r="C492" s="125" t="s">
        <v>663</v>
      </c>
    </row>
    <row r="493" spans="1:3" x14ac:dyDescent="0.2">
      <c r="A493" s="124">
        <v>701</v>
      </c>
      <c r="B493" s="66" t="s">
        <v>680</v>
      </c>
      <c r="C493" s="125" t="s">
        <v>502</v>
      </c>
    </row>
    <row r="494" spans="1:3" x14ac:dyDescent="0.2">
      <c r="A494" s="124">
        <v>702</v>
      </c>
      <c r="B494" s="66" t="s">
        <v>680</v>
      </c>
      <c r="C494" s="125" t="s">
        <v>502</v>
      </c>
    </row>
    <row r="495" spans="1:3" x14ac:dyDescent="0.2">
      <c r="A495" s="124">
        <v>703</v>
      </c>
      <c r="B495" s="66" t="s">
        <v>614</v>
      </c>
      <c r="C495" s="125" t="s">
        <v>502</v>
      </c>
    </row>
    <row r="496" spans="1:3" x14ac:dyDescent="0.2">
      <c r="A496" s="124">
        <v>704</v>
      </c>
      <c r="B496" s="66" t="s">
        <v>614</v>
      </c>
      <c r="C496" s="125" t="s">
        <v>502</v>
      </c>
    </row>
    <row r="497" spans="1:3" x14ac:dyDescent="0.2">
      <c r="A497" s="124">
        <v>705</v>
      </c>
      <c r="B497" s="66" t="s">
        <v>614</v>
      </c>
      <c r="C497" s="125" t="s">
        <v>502</v>
      </c>
    </row>
    <row r="498" spans="1:3" x14ac:dyDescent="0.2">
      <c r="A498" s="124">
        <v>706</v>
      </c>
      <c r="B498" s="66" t="s">
        <v>614</v>
      </c>
      <c r="C498" s="125" t="s">
        <v>502</v>
      </c>
    </row>
    <row r="499" spans="1:3" x14ac:dyDescent="0.2">
      <c r="A499" s="124">
        <v>707</v>
      </c>
      <c r="B499" s="66" t="s">
        <v>614</v>
      </c>
      <c r="C499" s="125" t="s">
        <v>502</v>
      </c>
    </row>
    <row r="500" spans="1:3" x14ac:dyDescent="0.2">
      <c r="A500" s="124">
        <v>708</v>
      </c>
      <c r="B500" s="66" t="s">
        <v>614</v>
      </c>
      <c r="C500" s="125" t="s">
        <v>502</v>
      </c>
    </row>
    <row r="501" spans="1:3" x14ac:dyDescent="0.2">
      <c r="A501" s="124">
        <v>709</v>
      </c>
      <c r="B501" s="66" t="s">
        <v>614</v>
      </c>
      <c r="C501" s="125" t="s">
        <v>502</v>
      </c>
    </row>
    <row r="502" spans="1:3" x14ac:dyDescent="0.2">
      <c r="A502" s="124">
        <v>710</v>
      </c>
      <c r="B502" s="66" t="s">
        <v>614</v>
      </c>
      <c r="C502" s="125" t="s">
        <v>502</v>
      </c>
    </row>
    <row r="503" spans="1:3" x14ac:dyDescent="0.2">
      <c r="A503" s="124">
        <v>711</v>
      </c>
      <c r="B503" s="66" t="s">
        <v>614</v>
      </c>
      <c r="C503" s="125" t="s">
        <v>502</v>
      </c>
    </row>
    <row r="504" spans="1:3" x14ac:dyDescent="0.2">
      <c r="A504" s="124">
        <v>712</v>
      </c>
      <c r="B504" s="66" t="s">
        <v>681</v>
      </c>
      <c r="C504" s="125" t="s">
        <v>502</v>
      </c>
    </row>
    <row r="505" spans="1:3" x14ac:dyDescent="0.2">
      <c r="A505" s="124">
        <v>713</v>
      </c>
      <c r="B505" s="66" t="s">
        <v>681</v>
      </c>
      <c r="C505" s="125" t="s">
        <v>502</v>
      </c>
    </row>
    <row r="506" spans="1:3" x14ac:dyDescent="0.2">
      <c r="A506" s="124">
        <v>714</v>
      </c>
      <c r="B506" s="66" t="s">
        <v>681</v>
      </c>
      <c r="C506" s="125" t="s">
        <v>502</v>
      </c>
    </row>
    <row r="507" spans="1:3" x14ac:dyDescent="0.2">
      <c r="A507" s="124">
        <v>715</v>
      </c>
      <c r="B507" s="66" t="s">
        <v>681</v>
      </c>
      <c r="C507" s="125" t="s">
        <v>502</v>
      </c>
    </row>
    <row r="508" spans="1:3" x14ac:dyDescent="0.2">
      <c r="A508" s="124">
        <v>716</v>
      </c>
      <c r="B508" s="66" t="s">
        <v>682</v>
      </c>
      <c r="C508" s="125" t="s">
        <v>502</v>
      </c>
    </row>
    <row r="509" spans="1:3" x14ac:dyDescent="0.2">
      <c r="A509" s="124">
        <v>717</v>
      </c>
      <c r="B509" s="66" t="s">
        <v>682</v>
      </c>
      <c r="C509" s="125" t="s">
        <v>502</v>
      </c>
    </row>
    <row r="510" spans="1:3" x14ac:dyDescent="0.2">
      <c r="A510" s="124">
        <v>718</v>
      </c>
      <c r="B510" s="66" t="s">
        <v>683</v>
      </c>
      <c r="C510" s="125" t="s">
        <v>502</v>
      </c>
    </row>
    <row r="511" spans="1:3" x14ac:dyDescent="0.2">
      <c r="A511" s="124">
        <v>719</v>
      </c>
      <c r="B511" s="66" t="s">
        <v>683</v>
      </c>
      <c r="C511" s="125" t="s">
        <v>502</v>
      </c>
    </row>
    <row r="512" spans="1:3" x14ac:dyDescent="0.2">
      <c r="A512" s="124">
        <v>720</v>
      </c>
      <c r="B512" s="66" t="s">
        <v>549</v>
      </c>
      <c r="C512" s="125" t="s">
        <v>522</v>
      </c>
    </row>
    <row r="513" spans="1:3" x14ac:dyDescent="0.2">
      <c r="A513" s="124">
        <v>721</v>
      </c>
      <c r="B513" s="66" t="s">
        <v>684</v>
      </c>
      <c r="C513" s="125" t="s">
        <v>522</v>
      </c>
    </row>
    <row r="514" spans="1:3" x14ac:dyDescent="0.2">
      <c r="A514" s="124">
        <v>722</v>
      </c>
      <c r="B514" s="66" t="s">
        <v>684</v>
      </c>
      <c r="C514" s="125" t="s">
        <v>522</v>
      </c>
    </row>
    <row r="515" spans="1:3" x14ac:dyDescent="0.2">
      <c r="A515" s="124">
        <v>723</v>
      </c>
      <c r="B515" s="66" t="s">
        <v>684</v>
      </c>
      <c r="C515" s="125" t="s">
        <v>522</v>
      </c>
    </row>
    <row r="516" spans="1:3" x14ac:dyDescent="0.2">
      <c r="A516" s="124">
        <v>724</v>
      </c>
      <c r="B516" s="66" t="s">
        <v>684</v>
      </c>
      <c r="C516" s="125" t="s">
        <v>522</v>
      </c>
    </row>
    <row r="517" spans="1:3" x14ac:dyDescent="0.2">
      <c r="A517" s="124">
        <v>725</v>
      </c>
      <c r="B517" s="66" t="s">
        <v>684</v>
      </c>
      <c r="C517" s="125" t="s">
        <v>522</v>
      </c>
    </row>
    <row r="518" spans="1:3" x14ac:dyDescent="0.2">
      <c r="A518" s="124">
        <v>726</v>
      </c>
      <c r="B518" s="66" t="s">
        <v>684</v>
      </c>
      <c r="C518" s="125" t="s">
        <v>522</v>
      </c>
    </row>
    <row r="519" spans="1:3" x14ac:dyDescent="0.2">
      <c r="A519" s="124">
        <v>727</v>
      </c>
      <c r="B519" s="66" t="s">
        <v>684</v>
      </c>
      <c r="C519" s="125" t="s">
        <v>522</v>
      </c>
    </row>
    <row r="520" spans="1:3" x14ac:dyDescent="0.2">
      <c r="A520" s="124">
        <v>728</v>
      </c>
      <c r="B520" s="66" t="s">
        <v>685</v>
      </c>
      <c r="C520" s="125" t="s">
        <v>522</v>
      </c>
    </row>
    <row r="521" spans="1:3" x14ac:dyDescent="0.2">
      <c r="A521" s="124">
        <v>729</v>
      </c>
      <c r="B521" s="66" t="s">
        <v>684</v>
      </c>
      <c r="C521" s="125" t="s">
        <v>522</v>
      </c>
    </row>
    <row r="522" spans="1:3" x14ac:dyDescent="0.2">
      <c r="A522" s="124">
        <v>730</v>
      </c>
      <c r="B522" s="66" t="s">
        <v>685</v>
      </c>
      <c r="C522" s="125" t="s">
        <v>522</v>
      </c>
    </row>
    <row r="523" spans="1:3" x14ac:dyDescent="0.2">
      <c r="A523" s="124">
        <v>731</v>
      </c>
      <c r="B523" s="66" t="s">
        <v>684</v>
      </c>
      <c r="C523" s="125" t="s">
        <v>522</v>
      </c>
    </row>
    <row r="524" spans="1:3" x14ac:dyDescent="0.2">
      <c r="A524" s="124">
        <v>732</v>
      </c>
      <c r="B524" s="66" t="s">
        <v>685</v>
      </c>
      <c r="C524" s="125" t="s">
        <v>522</v>
      </c>
    </row>
    <row r="525" spans="1:3" x14ac:dyDescent="0.2">
      <c r="A525" s="124">
        <v>733</v>
      </c>
      <c r="B525" s="66" t="s">
        <v>684</v>
      </c>
      <c r="C525" s="125" t="s">
        <v>522</v>
      </c>
    </row>
    <row r="526" spans="1:3" x14ac:dyDescent="0.2">
      <c r="A526" s="124">
        <v>734</v>
      </c>
      <c r="B526" s="66" t="s">
        <v>685</v>
      </c>
      <c r="C526" s="125" t="s">
        <v>522</v>
      </c>
    </row>
    <row r="527" spans="1:3" x14ac:dyDescent="0.2">
      <c r="A527" s="124">
        <v>735</v>
      </c>
      <c r="B527" s="66" t="s">
        <v>684</v>
      </c>
      <c r="C527" s="125" t="s">
        <v>522</v>
      </c>
    </row>
    <row r="528" spans="1:3" x14ac:dyDescent="0.2">
      <c r="A528" s="124">
        <v>736</v>
      </c>
      <c r="B528" s="66" t="s">
        <v>685</v>
      </c>
      <c r="C528" s="125" t="s">
        <v>522</v>
      </c>
    </row>
    <row r="529" spans="1:3" x14ac:dyDescent="0.2">
      <c r="A529" s="124">
        <v>737</v>
      </c>
      <c r="B529" s="66" t="s">
        <v>684</v>
      </c>
      <c r="C529" s="125" t="s">
        <v>522</v>
      </c>
    </row>
    <row r="530" spans="1:3" x14ac:dyDescent="0.2">
      <c r="A530" s="124">
        <v>738</v>
      </c>
      <c r="B530" s="66" t="s">
        <v>685</v>
      </c>
      <c r="C530" s="125" t="s">
        <v>522</v>
      </c>
    </row>
    <row r="531" spans="1:3" x14ac:dyDescent="0.2">
      <c r="A531" s="124">
        <v>739</v>
      </c>
      <c r="B531" s="66" t="s">
        <v>684</v>
      </c>
      <c r="C531" s="125" t="s">
        <v>522</v>
      </c>
    </row>
    <row r="532" spans="1:3" x14ac:dyDescent="0.2">
      <c r="A532" s="124">
        <v>740</v>
      </c>
      <c r="B532" s="66" t="s">
        <v>685</v>
      </c>
      <c r="C532" s="125" t="s">
        <v>522</v>
      </c>
    </row>
    <row r="533" spans="1:3" x14ac:dyDescent="0.2">
      <c r="A533" s="124">
        <v>741</v>
      </c>
      <c r="B533" s="66" t="s">
        <v>684</v>
      </c>
      <c r="C533" s="125" t="s">
        <v>522</v>
      </c>
    </row>
    <row r="534" spans="1:3" x14ac:dyDescent="0.2">
      <c r="A534" s="124">
        <v>742</v>
      </c>
      <c r="B534" s="66" t="s">
        <v>685</v>
      </c>
      <c r="C534" s="125" t="s">
        <v>522</v>
      </c>
    </row>
    <row r="535" spans="1:3" x14ac:dyDescent="0.2">
      <c r="A535" s="124">
        <v>743</v>
      </c>
      <c r="B535" s="66" t="s">
        <v>684</v>
      </c>
      <c r="C535" s="125" t="s">
        <v>522</v>
      </c>
    </row>
    <row r="536" spans="1:3" x14ac:dyDescent="0.2">
      <c r="A536" s="124">
        <v>744</v>
      </c>
      <c r="B536" s="66" t="s">
        <v>685</v>
      </c>
      <c r="C536" s="125" t="s">
        <v>522</v>
      </c>
    </row>
    <row r="537" spans="1:3" x14ac:dyDescent="0.2">
      <c r="A537" s="124">
        <v>745</v>
      </c>
      <c r="B537" s="66" t="s">
        <v>684</v>
      </c>
      <c r="C537" s="125" t="s">
        <v>522</v>
      </c>
    </row>
    <row r="538" spans="1:3" x14ac:dyDescent="0.2">
      <c r="A538" s="124">
        <v>746</v>
      </c>
      <c r="B538" s="66" t="s">
        <v>685</v>
      </c>
      <c r="C538" s="125" t="s">
        <v>522</v>
      </c>
    </row>
    <row r="539" spans="1:3" x14ac:dyDescent="0.2">
      <c r="A539" s="124">
        <v>747</v>
      </c>
      <c r="B539" s="66" t="s">
        <v>684</v>
      </c>
      <c r="C539" s="125" t="s">
        <v>522</v>
      </c>
    </row>
    <row r="540" spans="1:3" x14ac:dyDescent="0.2">
      <c r="A540" s="124">
        <v>748</v>
      </c>
      <c r="B540" s="66" t="s">
        <v>684</v>
      </c>
      <c r="C540" s="125" t="s">
        <v>522</v>
      </c>
    </row>
    <row r="541" spans="1:3" x14ac:dyDescent="0.2">
      <c r="A541" s="124">
        <v>749</v>
      </c>
      <c r="B541" s="66" t="s">
        <v>685</v>
      </c>
      <c r="C541" s="125" t="s">
        <v>522</v>
      </c>
    </row>
    <row r="542" spans="1:3" x14ac:dyDescent="0.2">
      <c r="A542" s="124">
        <v>752</v>
      </c>
      <c r="B542" s="66" t="s">
        <v>684</v>
      </c>
      <c r="C542" s="125" t="s">
        <v>522</v>
      </c>
    </row>
    <row r="543" spans="1:3" x14ac:dyDescent="0.2">
      <c r="A543" s="124">
        <v>753</v>
      </c>
      <c r="B543" s="66" t="s">
        <v>686</v>
      </c>
      <c r="C543" s="125" t="s">
        <v>522</v>
      </c>
    </row>
    <row r="544" spans="1:3" x14ac:dyDescent="0.2">
      <c r="A544" s="124">
        <v>754</v>
      </c>
      <c r="B544" s="66" t="s">
        <v>684</v>
      </c>
      <c r="C544" s="125" t="s">
        <v>522</v>
      </c>
    </row>
    <row r="545" spans="1:3" x14ac:dyDescent="0.2">
      <c r="A545" s="124">
        <v>755</v>
      </c>
      <c r="B545" s="66" t="s">
        <v>686</v>
      </c>
      <c r="C545" s="125" t="s">
        <v>522</v>
      </c>
    </row>
    <row r="546" spans="1:3" x14ac:dyDescent="0.2">
      <c r="A546" s="124">
        <v>756</v>
      </c>
      <c r="B546" s="66" t="s">
        <v>684</v>
      </c>
      <c r="C546" s="125" t="s">
        <v>522</v>
      </c>
    </row>
    <row r="547" spans="1:3" x14ac:dyDescent="0.2">
      <c r="A547" s="124">
        <v>757</v>
      </c>
      <c r="B547" s="66" t="s">
        <v>686</v>
      </c>
      <c r="C547" s="125" t="s">
        <v>522</v>
      </c>
    </row>
    <row r="548" spans="1:3" x14ac:dyDescent="0.2">
      <c r="A548" s="124">
        <v>758</v>
      </c>
      <c r="B548" s="66" t="s">
        <v>684</v>
      </c>
      <c r="C548" s="125" t="s">
        <v>522</v>
      </c>
    </row>
    <row r="549" spans="1:3" x14ac:dyDescent="0.2">
      <c r="A549" s="124">
        <v>759</v>
      </c>
      <c r="B549" s="66" t="s">
        <v>686</v>
      </c>
      <c r="C549" s="125" t="s">
        <v>522</v>
      </c>
    </row>
    <row r="550" spans="1:3" x14ac:dyDescent="0.2">
      <c r="A550" s="124">
        <v>760</v>
      </c>
      <c r="B550" s="66" t="s">
        <v>684</v>
      </c>
      <c r="C550" s="125" t="s">
        <v>522</v>
      </c>
    </row>
    <row r="551" spans="1:3" x14ac:dyDescent="0.2">
      <c r="A551" s="124">
        <v>761</v>
      </c>
      <c r="B551" s="66" t="s">
        <v>686</v>
      </c>
      <c r="C551" s="125" t="s">
        <v>522</v>
      </c>
    </row>
    <row r="552" spans="1:3" x14ac:dyDescent="0.2">
      <c r="A552" s="124">
        <v>762</v>
      </c>
      <c r="B552" s="66" t="s">
        <v>684</v>
      </c>
      <c r="C552" s="125" t="s">
        <v>522</v>
      </c>
    </row>
    <row r="553" spans="1:3" x14ac:dyDescent="0.2">
      <c r="A553" s="124">
        <v>763</v>
      </c>
      <c r="B553" s="66" t="s">
        <v>686</v>
      </c>
      <c r="C553" s="125" t="s">
        <v>522</v>
      </c>
    </row>
    <row r="554" spans="1:3" x14ac:dyDescent="0.2">
      <c r="A554" s="124">
        <v>764</v>
      </c>
      <c r="B554" s="66" t="s">
        <v>684</v>
      </c>
      <c r="C554" s="125" t="s">
        <v>522</v>
      </c>
    </row>
    <row r="555" spans="1:3" x14ac:dyDescent="0.2">
      <c r="A555" s="124">
        <v>765</v>
      </c>
      <c r="B555" s="66" t="s">
        <v>686</v>
      </c>
      <c r="C555" s="125" t="s">
        <v>522</v>
      </c>
    </row>
    <row r="556" spans="1:3" x14ac:dyDescent="0.2">
      <c r="A556" s="124">
        <v>766</v>
      </c>
      <c r="B556" s="66" t="s">
        <v>684</v>
      </c>
      <c r="C556" s="125" t="s">
        <v>522</v>
      </c>
    </row>
    <row r="557" spans="1:3" x14ac:dyDescent="0.2">
      <c r="A557" s="124">
        <v>767</v>
      </c>
      <c r="B557" s="66" t="s">
        <v>686</v>
      </c>
      <c r="C557" s="125" t="s">
        <v>522</v>
      </c>
    </row>
    <row r="558" spans="1:3" x14ac:dyDescent="0.2">
      <c r="A558" s="124">
        <v>768</v>
      </c>
      <c r="B558" s="66" t="s">
        <v>684</v>
      </c>
      <c r="C558" s="125" t="s">
        <v>522</v>
      </c>
    </row>
    <row r="559" spans="1:3" x14ac:dyDescent="0.2">
      <c r="A559" s="124">
        <v>769</v>
      </c>
      <c r="B559" s="66" t="s">
        <v>686</v>
      </c>
      <c r="C559" s="125" t="s">
        <v>522</v>
      </c>
    </row>
    <row r="560" spans="1:3" x14ac:dyDescent="0.2">
      <c r="A560" s="124">
        <v>770</v>
      </c>
      <c r="B560" s="66" t="s">
        <v>687</v>
      </c>
      <c r="C560" s="125" t="s">
        <v>522</v>
      </c>
    </row>
    <row r="561" spans="1:3" x14ac:dyDescent="0.2">
      <c r="A561" s="124">
        <v>775</v>
      </c>
      <c r="B561" s="66" t="s">
        <v>688</v>
      </c>
      <c r="C561" s="125" t="s">
        <v>522</v>
      </c>
    </row>
    <row r="562" spans="1:3" x14ac:dyDescent="0.2">
      <c r="A562" s="124">
        <v>776</v>
      </c>
      <c r="B562" s="66" t="s">
        <v>688</v>
      </c>
      <c r="C562" s="125" t="s">
        <v>522</v>
      </c>
    </row>
    <row r="563" spans="1:3" x14ac:dyDescent="0.2">
      <c r="A563" s="124">
        <v>781</v>
      </c>
      <c r="B563" s="66" t="s">
        <v>684</v>
      </c>
      <c r="C563" s="125" t="s">
        <v>502</v>
      </c>
    </row>
    <row r="564" spans="1:3" x14ac:dyDescent="0.2">
      <c r="A564" s="124">
        <v>782</v>
      </c>
      <c r="B564" s="66" t="s">
        <v>684</v>
      </c>
      <c r="C564" s="125" t="s">
        <v>522</v>
      </c>
    </row>
    <row r="565" spans="1:3" x14ac:dyDescent="0.2">
      <c r="A565" s="124">
        <v>783</v>
      </c>
      <c r="B565" s="66" t="s">
        <v>684</v>
      </c>
      <c r="C565" s="125" t="s">
        <v>522</v>
      </c>
    </row>
    <row r="566" spans="1:3" x14ac:dyDescent="0.2">
      <c r="A566" s="124">
        <v>784</v>
      </c>
      <c r="B566" s="66" t="s">
        <v>684</v>
      </c>
      <c r="C566" s="125" t="s">
        <v>522</v>
      </c>
    </row>
    <row r="567" spans="1:3" x14ac:dyDescent="0.2">
      <c r="A567" s="124">
        <v>785</v>
      </c>
      <c r="B567" s="66" t="s">
        <v>684</v>
      </c>
      <c r="C567" s="125" t="s">
        <v>522</v>
      </c>
    </row>
    <row r="568" spans="1:3" x14ac:dyDescent="0.2">
      <c r="A568" s="124">
        <v>786</v>
      </c>
      <c r="B568" s="66" t="s">
        <v>684</v>
      </c>
      <c r="C568" s="125" t="s">
        <v>522</v>
      </c>
    </row>
    <row r="569" spans="1:3" x14ac:dyDescent="0.2">
      <c r="A569" s="124">
        <v>787</v>
      </c>
      <c r="B569" s="66" t="s">
        <v>689</v>
      </c>
      <c r="C569" s="125" t="s">
        <v>522</v>
      </c>
    </row>
    <row r="570" spans="1:3" x14ac:dyDescent="0.2">
      <c r="A570" s="124">
        <v>788</v>
      </c>
      <c r="B570" s="66" t="s">
        <v>690</v>
      </c>
      <c r="C570" s="125" t="s">
        <v>522</v>
      </c>
    </row>
    <row r="571" spans="1:3" x14ac:dyDescent="0.2">
      <c r="A571" s="124">
        <v>789</v>
      </c>
      <c r="B571" s="66" t="s">
        <v>691</v>
      </c>
      <c r="C571" s="125" t="s">
        <v>522</v>
      </c>
    </row>
    <row r="572" spans="1:3" x14ac:dyDescent="0.2">
      <c r="A572" s="124">
        <v>790</v>
      </c>
      <c r="B572" s="66" t="s">
        <v>692</v>
      </c>
      <c r="C572" s="125" t="s">
        <v>522</v>
      </c>
    </row>
    <row r="573" spans="1:3" x14ac:dyDescent="0.2">
      <c r="A573" s="124">
        <v>791</v>
      </c>
      <c r="B573" s="66" t="s">
        <v>693</v>
      </c>
      <c r="C573" s="125" t="s">
        <v>522</v>
      </c>
    </row>
    <row r="574" spans="1:3" x14ac:dyDescent="0.2">
      <c r="A574" s="124">
        <v>792</v>
      </c>
      <c r="B574" s="66" t="s">
        <v>694</v>
      </c>
      <c r="C574" s="125" t="s">
        <v>522</v>
      </c>
    </row>
    <row r="575" spans="1:3" x14ac:dyDescent="0.2">
      <c r="A575" s="124">
        <v>793</v>
      </c>
      <c r="B575" s="66" t="s">
        <v>684</v>
      </c>
      <c r="C575" s="125" t="s">
        <v>522</v>
      </c>
    </row>
    <row r="576" spans="1:3" x14ac:dyDescent="0.2">
      <c r="A576" s="124">
        <v>794</v>
      </c>
      <c r="B576" s="66" t="s">
        <v>685</v>
      </c>
      <c r="C576" s="125" t="s">
        <v>522</v>
      </c>
    </row>
    <row r="577" spans="1:3" x14ac:dyDescent="0.2">
      <c r="A577" s="124">
        <v>801</v>
      </c>
      <c r="B577" s="66" t="s">
        <v>611</v>
      </c>
      <c r="C577" s="125" t="s">
        <v>522</v>
      </c>
    </row>
    <row r="578" spans="1:3" x14ac:dyDescent="0.2">
      <c r="A578" s="124">
        <v>802</v>
      </c>
      <c r="B578" s="66" t="s">
        <v>695</v>
      </c>
      <c r="C578" s="125" t="s">
        <v>522</v>
      </c>
    </row>
    <row r="579" spans="1:3" x14ac:dyDescent="0.2">
      <c r="A579" s="124">
        <v>803</v>
      </c>
      <c r="B579" s="66" t="s">
        <v>696</v>
      </c>
      <c r="C579" s="125" t="s">
        <v>502</v>
      </c>
    </row>
    <row r="580" spans="1:3" x14ac:dyDescent="0.2">
      <c r="A580" s="124">
        <v>804</v>
      </c>
      <c r="B580" s="66" t="s">
        <v>695</v>
      </c>
      <c r="C580" s="125" t="s">
        <v>522</v>
      </c>
    </row>
    <row r="581" spans="1:3" x14ac:dyDescent="0.2">
      <c r="A581" s="124">
        <v>805</v>
      </c>
      <c r="B581" s="66" t="s">
        <v>696</v>
      </c>
      <c r="C581" s="125" t="s">
        <v>502</v>
      </c>
    </row>
    <row r="582" spans="1:3" x14ac:dyDescent="0.2">
      <c r="A582" s="124">
        <v>806</v>
      </c>
      <c r="B582" s="66" t="s">
        <v>695</v>
      </c>
      <c r="C582" s="125" t="s">
        <v>522</v>
      </c>
    </row>
    <row r="583" spans="1:3" x14ac:dyDescent="0.2">
      <c r="A583" s="124">
        <v>807</v>
      </c>
      <c r="B583" s="66" t="s">
        <v>696</v>
      </c>
      <c r="C583" s="125" t="s">
        <v>502</v>
      </c>
    </row>
    <row r="584" spans="1:3" x14ac:dyDescent="0.2">
      <c r="A584" s="124">
        <v>808</v>
      </c>
      <c r="B584" s="66" t="s">
        <v>695</v>
      </c>
      <c r="C584" s="125" t="s">
        <v>522</v>
      </c>
    </row>
    <row r="585" spans="1:3" x14ac:dyDescent="0.2">
      <c r="A585" s="124">
        <v>809</v>
      </c>
      <c r="B585" s="66" t="s">
        <v>696</v>
      </c>
      <c r="C585" s="125" t="s">
        <v>502</v>
      </c>
    </row>
    <row r="586" spans="1:3" x14ac:dyDescent="0.2">
      <c r="A586" s="124">
        <v>810</v>
      </c>
      <c r="B586" s="66" t="s">
        <v>695</v>
      </c>
      <c r="C586" s="125" t="s">
        <v>522</v>
      </c>
    </row>
    <row r="587" spans="1:3" x14ac:dyDescent="0.2">
      <c r="A587" s="124">
        <v>811</v>
      </c>
      <c r="B587" s="66" t="s">
        <v>696</v>
      </c>
      <c r="C587" s="125" t="s">
        <v>502</v>
      </c>
    </row>
    <row r="588" spans="1:3" x14ac:dyDescent="0.2">
      <c r="A588" s="124">
        <v>812</v>
      </c>
      <c r="B588" s="66" t="s">
        <v>695</v>
      </c>
      <c r="C588" s="125" t="s">
        <v>522</v>
      </c>
    </row>
    <row r="589" spans="1:3" x14ac:dyDescent="0.2">
      <c r="A589" s="124">
        <v>813</v>
      </c>
      <c r="B589" s="66" t="s">
        <v>696</v>
      </c>
      <c r="C589" s="125" t="s">
        <v>502</v>
      </c>
    </row>
    <row r="590" spans="1:3" x14ac:dyDescent="0.2">
      <c r="A590" s="124">
        <v>814</v>
      </c>
      <c r="B590" s="66" t="s">
        <v>695</v>
      </c>
      <c r="C590" s="125" t="s">
        <v>522</v>
      </c>
    </row>
    <row r="591" spans="1:3" x14ac:dyDescent="0.2">
      <c r="A591" s="124">
        <v>815</v>
      </c>
      <c r="B591" s="66" t="s">
        <v>696</v>
      </c>
      <c r="C591" s="125" t="s">
        <v>502</v>
      </c>
    </row>
    <row r="592" spans="1:3" x14ac:dyDescent="0.2">
      <c r="A592" s="124">
        <v>816</v>
      </c>
      <c r="B592" s="66" t="s">
        <v>695</v>
      </c>
      <c r="C592" s="125" t="s">
        <v>522</v>
      </c>
    </row>
    <row r="593" spans="1:3" x14ac:dyDescent="0.2">
      <c r="A593" s="124">
        <v>817</v>
      </c>
      <c r="B593" s="66" t="s">
        <v>696</v>
      </c>
      <c r="C593" s="125" t="s">
        <v>502</v>
      </c>
    </row>
    <row r="594" spans="1:3" x14ac:dyDescent="0.2">
      <c r="A594" s="124">
        <v>818</v>
      </c>
      <c r="B594" s="66" t="s">
        <v>695</v>
      </c>
      <c r="C594" s="125" t="s">
        <v>522</v>
      </c>
    </row>
    <row r="595" spans="1:3" x14ac:dyDescent="0.2">
      <c r="A595" s="124">
        <v>819</v>
      </c>
      <c r="B595" s="66" t="s">
        <v>696</v>
      </c>
      <c r="C595" s="125" t="s">
        <v>502</v>
      </c>
    </row>
    <row r="596" spans="1:3" x14ac:dyDescent="0.2">
      <c r="A596" s="124">
        <v>820</v>
      </c>
      <c r="B596" s="66" t="s">
        <v>695</v>
      </c>
      <c r="C596" s="125" t="s">
        <v>522</v>
      </c>
    </row>
    <row r="597" spans="1:3" x14ac:dyDescent="0.2">
      <c r="A597" s="124">
        <v>821</v>
      </c>
      <c r="B597" s="66" t="s">
        <v>696</v>
      </c>
      <c r="C597" s="125" t="s">
        <v>502</v>
      </c>
    </row>
    <row r="598" spans="1:3" x14ac:dyDescent="0.2">
      <c r="A598" s="124">
        <v>822</v>
      </c>
      <c r="B598" s="66" t="s">
        <v>695</v>
      </c>
      <c r="C598" s="125" t="s">
        <v>522</v>
      </c>
    </row>
    <row r="599" spans="1:3" x14ac:dyDescent="0.2">
      <c r="A599" s="124">
        <v>823</v>
      </c>
      <c r="B599" s="66" t="s">
        <v>696</v>
      </c>
      <c r="C599" s="125" t="s">
        <v>502</v>
      </c>
    </row>
    <row r="600" spans="1:3" x14ac:dyDescent="0.2">
      <c r="A600" s="124">
        <v>824</v>
      </c>
      <c r="B600" s="66" t="s">
        <v>695</v>
      </c>
      <c r="C600" s="125" t="s">
        <v>522</v>
      </c>
    </row>
    <row r="601" spans="1:3" x14ac:dyDescent="0.2">
      <c r="A601" s="124">
        <v>825</v>
      </c>
      <c r="B601" s="66" t="s">
        <v>696</v>
      </c>
      <c r="C601" s="125" t="s">
        <v>502</v>
      </c>
    </row>
    <row r="602" spans="1:3" x14ac:dyDescent="0.2">
      <c r="A602" s="124">
        <v>826</v>
      </c>
      <c r="B602" s="66" t="s">
        <v>695</v>
      </c>
      <c r="C602" s="125" t="s">
        <v>522</v>
      </c>
    </row>
    <row r="603" spans="1:3" x14ac:dyDescent="0.2">
      <c r="A603" s="124">
        <v>827</v>
      </c>
      <c r="B603" s="66" t="s">
        <v>696</v>
      </c>
      <c r="C603" s="125" t="s">
        <v>502</v>
      </c>
    </row>
    <row r="604" spans="1:3" x14ac:dyDescent="0.2">
      <c r="A604" s="124">
        <v>828</v>
      </c>
      <c r="B604" s="66" t="s">
        <v>695</v>
      </c>
      <c r="C604" s="125" t="s">
        <v>522</v>
      </c>
    </row>
    <row r="605" spans="1:3" x14ac:dyDescent="0.2">
      <c r="A605" s="124">
        <v>829</v>
      </c>
      <c r="B605" s="66" t="s">
        <v>696</v>
      </c>
      <c r="C605" s="125" t="s">
        <v>502</v>
      </c>
    </row>
    <row r="606" spans="1:3" x14ac:dyDescent="0.2">
      <c r="A606" s="124">
        <v>830</v>
      </c>
      <c r="B606" s="66" t="s">
        <v>695</v>
      </c>
      <c r="C606" s="125" t="s">
        <v>522</v>
      </c>
    </row>
    <row r="607" spans="1:3" x14ac:dyDescent="0.2">
      <c r="A607" s="124">
        <v>831</v>
      </c>
      <c r="B607" s="66" t="s">
        <v>696</v>
      </c>
      <c r="C607" s="125" t="s">
        <v>502</v>
      </c>
    </row>
    <row r="608" spans="1:3" x14ac:dyDescent="0.2">
      <c r="A608" s="124">
        <v>832</v>
      </c>
      <c r="B608" s="66" t="s">
        <v>695</v>
      </c>
      <c r="C608" s="125" t="s">
        <v>522</v>
      </c>
    </row>
    <row r="609" spans="1:3" x14ac:dyDescent="0.2">
      <c r="A609" s="124">
        <v>833</v>
      </c>
      <c r="B609" s="66" t="s">
        <v>696</v>
      </c>
      <c r="C609" s="125" t="s">
        <v>502</v>
      </c>
    </row>
    <row r="610" spans="1:3" x14ac:dyDescent="0.2">
      <c r="A610" s="124">
        <v>834</v>
      </c>
      <c r="B610" s="66" t="s">
        <v>695</v>
      </c>
      <c r="C610" s="125" t="s">
        <v>522</v>
      </c>
    </row>
    <row r="611" spans="1:3" x14ac:dyDescent="0.2">
      <c r="A611" s="124">
        <v>835</v>
      </c>
      <c r="B611" s="66" t="s">
        <v>696</v>
      </c>
      <c r="C611" s="125" t="s">
        <v>502</v>
      </c>
    </row>
    <row r="612" spans="1:3" x14ac:dyDescent="0.2">
      <c r="A612" s="124">
        <v>836</v>
      </c>
      <c r="B612" s="66" t="s">
        <v>695</v>
      </c>
      <c r="C612" s="125" t="s">
        <v>522</v>
      </c>
    </row>
    <row r="613" spans="1:3" x14ac:dyDescent="0.2">
      <c r="A613" s="124">
        <v>837</v>
      </c>
      <c r="B613" s="66" t="s">
        <v>696</v>
      </c>
      <c r="C613" s="125" t="s">
        <v>502</v>
      </c>
    </row>
    <row r="614" spans="1:3" x14ac:dyDescent="0.2">
      <c r="A614" s="124">
        <v>838</v>
      </c>
      <c r="B614" s="66" t="s">
        <v>695</v>
      </c>
      <c r="C614" s="125" t="s">
        <v>522</v>
      </c>
    </row>
    <row r="615" spans="1:3" x14ac:dyDescent="0.2">
      <c r="A615" s="124">
        <v>839</v>
      </c>
      <c r="B615" s="66" t="s">
        <v>696</v>
      </c>
      <c r="C615" s="125" t="s">
        <v>502</v>
      </c>
    </row>
    <row r="616" spans="1:3" x14ac:dyDescent="0.2">
      <c r="A616" s="124">
        <v>840</v>
      </c>
      <c r="B616" s="66" t="s">
        <v>695</v>
      </c>
      <c r="C616" s="125" t="s">
        <v>522</v>
      </c>
    </row>
    <row r="617" spans="1:3" x14ac:dyDescent="0.2">
      <c r="A617" s="124">
        <v>841</v>
      </c>
      <c r="B617" s="66" t="s">
        <v>696</v>
      </c>
      <c r="C617" s="125" t="s">
        <v>502</v>
      </c>
    </row>
    <row r="618" spans="1:3" x14ac:dyDescent="0.2">
      <c r="A618" s="124">
        <v>842</v>
      </c>
      <c r="B618" s="66" t="s">
        <v>695</v>
      </c>
      <c r="C618" s="125" t="s">
        <v>522</v>
      </c>
    </row>
    <row r="619" spans="1:3" x14ac:dyDescent="0.2">
      <c r="A619" s="124">
        <v>843</v>
      </c>
      <c r="B619" s="66" t="s">
        <v>696</v>
      </c>
      <c r="C619" s="125" t="s">
        <v>502</v>
      </c>
    </row>
    <row r="620" spans="1:3" x14ac:dyDescent="0.2">
      <c r="A620" s="124">
        <v>844</v>
      </c>
      <c r="B620" s="66" t="s">
        <v>695</v>
      </c>
      <c r="C620" s="125" t="s">
        <v>522</v>
      </c>
    </row>
    <row r="621" spans="1:3" x14ac:dyDescent="0.2">
      <c r="A621" s="124">
        <v>845</v>
      </c>
      <c r="B621" s="66" t="s">
        <v>696</v>
      </c>
      <c r="C621" s="125" t="s">
        <v>502</v>
      </c>
    </row>
    <row r="622" spans="1:3" x14ac:dyDescent="0.2">
      <c r="A622" s="124">
        <v>846</v>
      </c>
      <c r="B622" s="66" t="s">
        <v>695</v>
      </c>
      <c r="C622" s="125" t="s">
        <v>522</v>
      </c>
    </row>
    <row r="623" spans="1:3" x14ac:dyDescent="0.2">
      <c r="A623" s="124">
        <v>847</v>
      </c>
      <c r="B623" s="66" t="s">
        <v>696</v>
      </c>
      <c r="C623" s="125" t="s">
        <v>502</v>
      </c>
    </row>
    <row r="624" spans="1:3" x14ac:dyDescent="0.2">
      <c r="A624" s="124">
        <v>848</v>
      </c>
      <c r="B624" s="66" t="s">
        <v>695</v>
      </c>
      <c r="C624" s="125" t="s">
        <v>522</v>
      </c>
    </row>
    <row r="625" spans="1:3" x14ac:dyDescent="0.2">
      <c r="A625" s="124">
        <v>849</v>
      </c>
      <c r="B625" s="66" t="s">
        <v>696</v>
      </c>
      <c r="C625" s="125" t="s">
        <v>502</v>
      </c>
    </row>
    <row r="626" spans="1:3" x14ac:dyDescent="0.2">
      <c r="A626" s="124">
        <v>850</v>
      </c>
      <c r="B626" s="66" t="s">
        <v>696</v>
      </c>
      <c r="C626" s="125" t="s">
        <v>502</v>
      </c>
    </row>
    <row r="627" spans="1:3" x14ac:dyDescent="0.2">
      <c r="A627" s="124">
        <v>851</v>
      </c>
      <c r="B627" s="66" t="s">
        <v>696</v>
      </c>
      <c r="C627" s="125" t="s">
        <v>502</v>
      </c>
    </row>
    <row r="628" spans="1:3" x14ac:dyDescent="0.2">
      <c r="A628" s="124">
        <v>852</v>
      </c>
      <c r="B628" s="66" t="s">
        <v>695</v>
      </c>
      <c r="C628" s="125" t="s">
        <v>522</v>
      </c>
    </row>
    <row r="629" spans="1:3" x14ac:dyDescent="0.2">
      <c r="A629" s="124">
        <v>853</v>
      </c>
      <c r="B629" s="66" t="s">
        <v>695</v>
      </c>
      <c r="C629" s="125" t="s">
        <v>522</v>
      </c>
    </row>
    <row r="630" spans="1:3" x14ac:dyDescent="0.2">
      <c r="A630" s="124">
        <v>854</v>
      </c>
      <c r="B630" s="66" t="s">
        <v>695</v>
      </c>
      <c r="C630" s="125" t="s">
        <v>522</v>
      </c>
    </row>
    <row r="631" spans="1:3" x14ac:dyDescent="0.2">
      <c r="A631" s="124">
        <v>855</v>
      </c>
      <c r="B631" s="66" t="s">
        <v>695</v>
      </c>
      <c r="C631" s="125" t="s">
        <v>522</v>
      </c>
    </row>
    <row r="632" spans="1:3" x14ac:dyDescent="0.2">
      <c r="A632" s="124">
        <v>856</v>
      </c>
      <c r="B632" s="66" t="s">
        <v>695</v>
      </c>
      <c r="C632" s="125" t="s">
        <v>522</v>
      </c>
    </row>
    <row r="633" spans="1:3" x14ac:dyDescent="0.2">
      <c r="A633" s="124">
        <v>857</v>
      </c>
      <c r="B633" s="66" t="s">
        <v>695</v>
      </c>
      <c r="C633" s="125" t="s">
        <v>522</v>
      </c>
    </row>
    <row r="634" spans="1:3" x14ac:dyDescent="0.2">
      <c r="A634" s="124">
        <v>858</v>
      </c>
      <c r="B634" s="66" t="s">
        <v>695</v>
      </c>
      <c r="C634" s="125" t="s">
        <v>522</v>
      </c>
    </row>
    <row r="635" spans="1:3" x14ac:dyDescent="0.2">
      <c r="A635" s="124">
        <v>859</v>
      </c>
      <c r="B635" s="66" t="s">
        <v>695</v>
      </c>
      <c r="C635" s="125" t="s">
        <v>522</v>
      </c>
    </row>
    <row r="636" spans="1:3" x14ac:dyDescent="0.2">
      <c r="A636" s="124">
        <v>860</v>
      </c>
      <c r="B636" s="66" t="s">
        <v>695</v>
      </c>
      <c r="C636" s="125" t="s">
        <v>522</v>
      </c>
    </row>
    <row r="637" spans="1:3" x14ac:dyDescent="0.2">
      <c r="A637" s="124">
        <v>861</v>
      </c>
      <c r="B637" s="66" t="s">
        <v>695</v>
      </c>
      <c r="C637" s="125" t="s">
        <v>522</v>
      </c>
    </row>
    <row r="638" spans="1:3" x14ac:dyDescent="0.2">
      <c r="A638" s="124">
        <v>862</v>
      </c>
      <c r="B638" s="66" t="s">
        <v>695</v>
      </c>
      <c r="C638" s="125" t="s">
        <v>522</v>
      </c>
    </row>
    <row r="639" spans="1:3" x14ac:dyDescent="0.2">
      <c r="A639" s="124">
        <v>863</v>
      </c>
      <c r="B639" s="66" t="s">
        <v>695</v>
      </c>
      <c r="C639" s="125" t="s">
        <v>522</v>
      </c>
    </row>
    <row r="640" spans="1:3" x14ac:dyDescent="0.2">
      <c r="A640" s="124">
        <v>864</v>
      </c>
      <c r="B640" s="66" t="s">
        <v>695</v>
      </c>
      <c r="C640" s="125" t="s">
        <v>522</v>
      </c>
    </row>
    <row r="641" spans="1:3" x14ac:dyDescent="0.2">
      <c r="A641" s="124">
        <v>865</v>
      </c>
      <c r="B641" s="66" t="s">
        <v>695</v>
      </c>
      <c r="C641" s="125" t="s">
        <v>522</v>
      </c>
    </row>
    <row r="642" spans="1:3" x14ac:dyDescent="0.2">
      <c r="A642" s="124">
        <v>866</v>
      </c>
      <c r="B642" s="66" t="s">
        <v>696</v>
      </c>
      <c r="C642" s="125" t="s">
        <v>502</v>
      </c>
    </row>
    <row r="643" spans="1:3" x14ac:dyDescent="0.2">
      <c r="A643" s="124">
        <v>867</v>
      </c>
      <c r="B643" s="66" t="s">
        <v>695</v>
      </c>
      <c r="C643" s="125" t="s">
        <v>522</v>
      </c>
    </row>
    <row r="644" spans="1:3" x14ac:dyDescent="0.2">
      <c r="A644" s="124">
        <v>868</v>
      </c>
      <c r="B644" s="66" t="s">
        <v>696</v>
      </c>
      <c r="C644" s="125" t="s">
        <v>502</v>
      </c>
    </row>
    <row r="645" spans="1:3" x14ac:dyDescent="0.2">
      <c r="A645" s="124">
        <v>869</v>
      </c>
      <c r="B645" s="66" t="s">
        <v>695</v>
      </c>
      <c r="C645" s="125" t="s">
        <v>522</v>
      </c>
    </row>
    <row r="646" spans="1:3" x14ac:dyDescent="0.2">
      <c r="A646" s="124">
        <v>870</v>
      </c>
      <c r="B646" s="66" t="s">
        <v>696</v>
      </c>
      <c r="C646" s="125" t="s">
        <v>502</v>
      </c>
    </row>
    <row r="647" spans="1:3" x14ac:dyDescent="0.2">
      <c r="A647" s="124">
        <v>871</v>
      </c>
      <c r="B647" s="66" t="s">
        <v>695</v>
      </c>
      <c r="C647" s="125" t="s">
        <v>522</v>
      </c>
    </row>
    <row r="648" spans="1:3" x14ac:dyDescent="0.2">
      <c r="A648" s="124">
        <v>872</v>
      </c>
      <c r="B648" s="66" t="s">
        <v>696</v>
      </c>
      <c r="C648" s="125" t="s">
        <v>502</v>
      </c>
    </row>
    <row r="649" spans="1:3" x14ac:dyDescent="0.2">
      <c r="A649" s="124">
        <v>873</v>
      </c>
      <c r="B649" s="66" t="s">
        <v>695</v>
      </c>
      <c r="C649" s="125" t="s">
        <v>522</v>
      </c>
    </row>
    <row r="650" spans="1:3" x14ac:dyDescent="0.2">
      <c r="A650" s="124">
        <v>874</v>
      </c>
      <c r="B650" s="66" t="s">
        <v>696</v>
      </c>
      <c r="C650" s="125" t="s">
        <v>502</v>
      </c>
    </row>
    <row r="651" spans="1:3" x14ac:dyDescent="0.2">
      <c r="A651" s="124">
        <v>875</v>
      </c>
      <c r="B651" s="66" t="s">
        <v>695</v>
      </c>
      <c r="C651" s="125" t="s">
        <v>522</v>
      </c>
    </row>
    <row r="652" spans="1:3" x14ac:dyDescent="0.2">
      <c r="A652" s="124">
        <v>876</v>
      </c>
      <c r="B652" s="66" t="s">
        <v>696</v>
      </c>
      <c r="C652" s="125" t="s">
        <v>502</v>
      </c>
    </row>
    <row r="653" spans="1:3" x14ac:dyDescent="0.2">
      <c r="A653" s="124">
        <v>877</v>
      </c>
      <c r="B653" s="66" t="s">
        <v>695</v>
      </c>
      <c r="C653" s="125" t="s">
        <v>522</v>
      </c>
    </row>
    <row r="654" spans="1:3" x14ac:dyDescent="0.2">
      <c r="A654" s="124">
        <v>878</v>
      </c>
      <c r="B654" s="66" t="s">
        <v>696</v>
      </c>
      <c r="C654" s="125" t="s">
        <v>502</v>
      </c>
    </row>
    <row r="655" spans="1:3" x14ac:dyDescent="0.2">
      <c r="A655" s="124">
        <v>879</v>
      </c>
      <c r="B655" s="66" t="s">
        <v>695</v>
      </c>
      <c r="C655" s="125" t="s">
        <v>522</v>
      </c>
    </row>
    <row r="656" spans="1:3" x14ac:dyDescent="0.2">
      <c r="A656" s="124">
        <v>880</v>
      </c>
      <c r="B656" s="66" t="s">
        <v>696</v>
      </c>
      <c r="C656" s="125" t="s">
        <v>502</v>
      </c>
    </row>
    <row r="657" spans="1:3" x14ac:dyDescent="0.2">
      <c r="A657" s="124">
        <v>881</v>
      </c>
      <c r="B657" s="66" t="s">
        <v>695</v>
      </c>
      <c r="C657" s="125" t="s">
        <v>522</v>
      </c>
    </row>
    <row r="658" spans="1:3" x14ac:dyDescent="0.2">
      <c r="A658" s="124">
        <v>882</v>
      </c>
      <c r="B658" s="66" t="s">
        <v>696</v>
      </c>
      <c r="C658" s="125" t="s">
        <v>502</v>
      </c>
    </row>
    <row r="659" spans="1:3" x14ac:dyDescent="0.2">
      <c r="A659" s="124">
        <v>883</v>
      </c>
      <c r="B659" s="66" t="s">
        <v>695</v>
      </c>
      <c r="C659" s="125" t="s">
        <v>522</v>
      </c>
    </row>
    <row r="660" spans="1:3" x14ac:dyDescent="0.2">
      <c r="A660" s="124">
        <v>884</v>
      </c>
      <c r="B660" s="66" t="s">
        <v>696</v>
      </c>
      <c r="C660" s="125" t="s">
        <v>502</v>
      </c>
    </row>
    <row r="661" spans="1:3" x14ac:dyDescent="0.2">
      <c r="A661" s="124">
        <v>885</v>
      </c>
      <c r="B661" s="66" t="s">
        <v>695</v>
      </c>
      <c r="C661" s="125" t="s">
        <v>522</v>
      </c>
    </row>
    <row r="662" spans="1:3" x14ac:dyDescent="0.2">
      <c r="A662" s="124">
        <v>886</v>
      </c>
      <c r="B662" s="66" t="s">
        <v>696</v>
      </c>
      <c r="C662" s="125" t="s">
        <v>502</v>
      </c>
    </row>
    <row r="663" spans="1:3" x14ac:dyDescent="0.2">
      <c r="A663" s="124">
        <v>887</v>
      </c>
      <c r="B663" s="66" t="s">
        <v>695</v>
      </c>
      <c r="C663" s="125" t="s">
        <v>522</v>
      </c>
    </row>
    <row r="664" spans="1:3" x14ac:dyDescent="0.2">
      <c r="A664" s="124">
        <v>888</v>
      </c>
      <c r="B664" s="66" t="s">
        <v>696</v>
      </c>
      <c r="C664" s="125" t="s">
        <v>502</v>
      </c>
    </row>
    <row r="665" spans="1:3" x14ac:dyDescent="0.2">
      <c r="A665" s="124">
        <v>889</v>
      </c>
      <c r="B665" s="66" t="s">
        <v>695</v>
      </c>
      <c r="C665" s="125" t="s">
        <v>522</v>
      </c>
    </row>
    <row r="666" spans="1:3" x14ac:dyDescent="0.2">
      <c r="A666" s="124">
        <v>890</v>
      </c>
      <c r="B666" s="66" t="s">
        <v>696</v>
      </c>
      <c r="C666" s="125" t="s">
        <v>502</v>
      </c>
    </row>
    <row r="667" spans="1:3" x14ac:dyDescent="0.2">
      <c r="A667" s="124">
        <v>891</v>
      </c>
      <c r="B667" s="66" t="s">
        <v>696</v>
      </c>
      <c r="C667" s="125" t="s">
        <v>502</v>
      </c>
    </row>
    <row r="668" spans="1:3" x14ac:dyDescent="0.2">
      <c r="A668" s="124">
        <v>892</v>
      </c>
      <c r="B668" s="66" t="s">
        <v>696</v>
      </c>
      <c r="C668" s="125" t="s">
        <v>502</v>
      </c>
    </row>
    <row r="669" spans="1:3" x14ac:dyDescent="0.2">
      <c r="A669" s="124">
        <v>893</v>
      </c>
      <c r="B669" s="66" t="s">
        <v>696</v>
      </c>
      <c r="C669" s="125" t="s">
        <v>502</v>
      </c>
    </row>
    <row r="670" spans="1:3" x14ac:dyDescent="0.2">
      <c r="A670" s="124">
        <v>894</v>
      </c>
      <c r="B670" s="66" t="s">
        <v>653</v>
      </c>
      <c r="C670" s="125" t="s">
        <v>502</v>
      </c>
    </row>
    <row r="671" spans="1:3" x14ac:dyDescent="0.2">
      <c r="A671" s="124">
        <v>895</v>
      </c>
      <c r="B671" s="66" t="s">
        <v>653</v>
      </c>
      <c r="C671" s="125" t="s">
        <v>502</v>
      </c>
    </row>
    <row r="672" spans="1:3" x14ac:dyDescent="0.2">
      <c r="A672" s="124">
        <v>896</v>
      </c>
      <c r="B672" s="66" t="s">
        <v>653</v>
      </c>
      <c r="C672" s="125" t="s">
        <v>502</v>
      </c>
    </row>
    <row r="673" spans="1:3" x14ac:dyDescent="0.2">
      <c r="A673" s="124">
        <v>897</v>
      </c>
      <c r="B673" s="66" t="s">
        <v>696</v>
      </c>
      <c r="C673" s="125" t="s">
        <v>502</v>
      </c>
    </row>
    <row r="674" spans="1:3" x14ac:dyDescent="0.2">
      <c r="A674" s="124">
        <v>898</v>
      </c>
      <c r="B674" s="66" t="s">
        <v>696</v>
      </c>
      <c r="C674" s="125" t="s">
        <v>502</v>
      </c>
    </row>
    <row r="675" spans="1:3" x14ac:dyDescent="0.2">
      <c r="A675" s="124">
        <v>899</v>
      </c>
      <c r="B675" s="66" t="s">
        <v>697</v>
      </c>
      <c r="C675" s="125" t="s">
        <v>502</v>
      </c>
    </row>
    <row r="676" spans="1:3" x14ac:dyDescent="0.2">
      <c r="A676" s="124">
        <v>900</v>
      </c>
      <c r="B676" s="66" t="s">
        <v>697</v>
      </c>
      <c r="C676" s="125" t="s">
        <v>502</v>
      </c>
    </row>
    <row r="677" spans="1:3" x14ac:dyDescent="0.2">
      <c r="A677" s="124">
        <v>901</v>
      </c>
      <c r="B677" s="66" t="s">
        <v>697</v>
      </c>
      <c r="C677" s="125" t="s">
        <v>502</v>
      </c>
    </row>
    <row r="678" spans="1:3" x14ac:dyDescent="0.2">
      <c r="A678" s="124">
        <v>902</v>
      </c>
      <c r="B678" s="66" t="s">
        <v>697</v>
      </c>
      <c r="C678" s="125" t="s">
        <v>502</v>
      </c>
    </row>
    <row r="679" spans="1:3" x14ac:dyDescent="0.2">
      <c r="A679" s="124">
        <v>903</v>
      </c>
      <c r="B679" s="66" t="s">
        <v>697</v>
      </c>
      <c r="C679" s="125" t="s">
        <v>502</v>
      </c>
    </row>
    <row r="680" spans="1:3" x14ac:dyDescent="0.2">
      <c r="A680" s="124">
        <v>904</v>
      </c>
      <c r="B680" s="66" t="s">
        <v>698</v>
      </c>
      <c r="C680" s="125" t="s">
        <v>502</v>
      </c>
    </row>
    <row r="681" spans="1:3" x14ac:dyDescent="0.2">
      <c r="A681" s="124">
        <v>905</v>
      </c>
      <c r="B681" s="66" t="s">
        <v>698</v>
      </c>
      <c r="C681" s="125" t="s">
        <v>502</v>
      </c>
    </row>
    <row r="682" spans="1:3" x14ac:dyDescent="0.2">
      <c r="A682" s="124">
        <v>906</v>
      </c>
      <c r="B682" s="66" t="s">
        <v>698</v>
      </c>
      <c r="C682" s="125" t="s">
        <v>502</v>
      </c>
    </row>
    <row r="683" spans="1:3" x14ac:dyDescent="0.2">
      <c r="A683" s="124">
        <v>907</v>
      </c>
      <c r="B683" s="66" t="s">
        <v>699</v>
      </c>
      <c r="C683" s="125" t="s">
        <v>502</v>
      </c>
    </row>
    <row r="684" spans="1:3" x14ac:dyDescent="0.2">
      <c r="A684" s="124">
        <v>908</v>
      </c>
      <c r="B684" s="66" t="s">
        <v>699</v>
      </c>
      <c r="C684" s="125" t="s">
        <v>502</v>
      </c>
    </row>
    <row r="685" spans="1:3" x14ac:dyDescent="0.2">
      <c r="A685" s="124">
        <v>909</v>
      </c>
      <c r="B685" s="66" t="s">
        <v>699</v>
      </c>
      <c r="C685" s="125" t="s">
        <v>502</v>
      </c>
    </row>
    <row r="686" spans="1:3" x14ac:dyDescent="0.2">
      <c r="A686" s="124">
        <v>910</v>
      </c>
      <c r="B686" s="66" t="s">
        <v>699</v>
      </c>
      <c r="C686" s="125" t="s">
        <v>502</v>
      </c>
    </row>
    <row r="687" spans="1:3" x14ac:dyDescent="0.2">
      <c r="A687" s="124">
        <v>911</v>
      </c>
      <c r="B687" s="66" t="s">
        <v>699</v>
      </c>
      <c r="C687" s="125" t="s">
        <v>502</v>
      </c>
    </row>
    <row r="688" spans="1:3" x14ac:dyDescent="0.2">
      <c r="A688" s="124">
        <v>912</v>
      </c>
      <c r="B688" s="66" t="s">
        <v>699</v>
      </c>
      <c r="C688" s="125" t="s">
        <v>502</v>
      </c>
    </row>
    <row r="689" spans="1:3" x14ac:dyDescent="0.2">
      <c r="A689" s="124">
        <v>913</v>
      </c>
      <c r="B689" s="66" t="s">
        <v>699</v>
      </c>
      <c r="C689" s="125" t="s">
        <v>502</v>
      </c>
    </row>
    <row r="690" spans="1:3" x14ac:dyDescent="0.2">
      <c r="A690" s="124">
        <v>914</v>
      </c>
      <c r="B690" s="66" t="s">
        <v>700</v>
      </c>
      <c r="C690" s="125" t="s">
        <v>522</v>
      </c>
    </row>
    <row r="691" spans="1:3" x14ac:dyDescent="0.2">
      <c r="A691" s="124">
        <v>915</v>
      </c>
      <c r="B691" s="66" t="s">
        <v>653</v>
      </c>
      <c r="C691" s="125" t="s">
        <v>522</v>
      </c>
    </row>
    <row r="692" spans="1:3" x14ac:dyDescent="0.2">
      <c r="A692" s="124">
        <v>916</v>
      </c>
      <c r="B692" s="66" t="s">
        <v>653</v>
      </c>
      <c r="C692" s="125" t="s">
        <v>522</v>
      </c>
    </row>
    <row r="693" spans="1:3" x14ac:dyDescent="0.2">
      <c r="A693" s="124">
        <v>917</v>
      </c>
      <c r="B693" s="66" t="s">
        <v>653</v>
      </c>
      <c r="C693" s="125" t="s">
        <v>522</v>
      </c>
    </row>
    <row r="694" spans="1:3" x14ac:dyDescent="0.2">
      <c r="A694" s="124">
        <v>918</v>
      </c>
      <c r="B694" s="66" t="s">
        <v>588</v>
      </c>
      <c r="C694" s="125" t="s">
        <v>522</v>
      </c>
    </row>
    <row r="695" spans="1:3" x14ac:dyDescent="0.2">
      <c r="A695" s="124">
        <v>919</v>
      </c>
      <c r="B695" s="66" t="s">
        <v>701</v>
      </c>
      <c r="C695" s="125" t="s">
        <v>522</v>
      </c>
    </row>
    <row r="696" spans="1:3" x14ac:dyDescent="0.2">
      <c r="A696" s="124">
        <v>920</v>
      </c>
      <c r="B696" s="66" t="s">
        <v>701</v>
      </c>
      <c r="C696" s="125" t="s">
        <v>522</v>
      </c>
    </row>
    <row r="697" spans="1:3" x14ac:dyDescent="0.2">
      <c r="A697" s="124">
        <v>922</v>
      </c>
      <c r="B697" s="66" t="s">
        <v>611</v>
      </c>
      <c r="C697" s="125" t="s">
        <v>522</v>
      </c>
    </row>
    <row r="698" spans="1:3" x14ac:dyDescent="0.2">
      <c r="A698" s="124">
        <v>923</v>
      </c>
      <c r="B698" s="66" t="s">
        <v>611</v>
      </c>
      <c r="C698" s="125" t="s">
        <v>522</v>
      </c>
    </row>
    <row r="699" spans="1:3" x14ac:dyDescent="0.2">
      <c r="A699" s="124">
        <v>924</v>
      </c>
      <c r="B699" s="66" t="s">
        <v>611</v>
      </c>
      <c r="C699" s="125" t="s">
        <v>522</v>
      </c>
    </row>
    <row r="700" spans="1:3" x14ac:dyDescent="0.2">
      <c r="A700" s="124">
        <v>925</v>
      </c>
      <c r="B700" s="66" t="s">
        <v>702</v>
      </c>
      <c r="C700" s="125" t="s">
        <v>641</v>
      </c>
    </row>
    <row r="701" spans="1:3" x14ac:dyDescent="0.2">
      <c r="A701" s="124">
        <v>926</v>
      </c>
      <c r="B701" s="66" t="s">
        <v>642</v>
      </c>
      <c r="C701" s="125" t="s">
        <v>641</v>
      </c>
    </row>
    <row r="702" spans="1:3" x14ac:dyDescent="0.2">
      <c r="A702" s="124">
        <v>927</v>
      </c>
      <c r="B702" s="66" t="s">
        <v>644</v>
      </c>
      <c r="C702" s="125" t="s">
        <v>641</v>
      </c>
    </row>
    <row r="703" spans="1:3" x14ac:dyDescent="0.2">
      <c r="A703" s="124">
        <v>928</v>
      </c>
      <c r="B703" s="66" t="s">
        <v>643</v>
      </c>
      <c r="C703" s="125" t="s">
        <v>641</v>
      </c>
    </row>
    <row r="704" spans="1:3" x14ac:dyDescent="0.2">
      <c r="A704" s="124">
        <v>929</v>
      </c>
      <c r="B704" s="66" t="s">
        <v>697</v>
      </c>
      <c r="C704" s="125" t="s">
        <v>502</v>
      </c>
    </row>
    <row r="705" spans="1:3" x14ac:dyDescent="0.2">
      <c r="A705" s="124">
        <v>930</v>
      </c>
      <c r="B705" s="66" t="s">
        <v>697</v>
      </c>
      <c r="C705" s="125" t="s">
        <v>502</v>
      </c>
    </row>
    <row r="706" spans="1:3" x14ac:dyDescent="0.2">
      <c r="A706" s="124">
        <v>931</v>
      </c>
      <c r="B706" s="66" t="s">
        <v>697</v>
      </c>
      <c r="C706" s="125" t="s">
        <v>502</v>
      </c>
    </row>
    <row r="707" spans="1:3" x14ac:dyDescent="0.2">
      <c r="A707" s="124">
        <v>932</v>
      </c>
      <c r="B707" s="66" t="s">
        <v>703</v>
      </c>
      <c r="C707" s="125" t="s">
        <v>522</v>
      </c>
    </row>
    <row r="708" spans="1:3" x14ac:dyDescent="0.2">
      <c r="A708" s="124">
        <v>933</v>
      </c>
      <c r="B708" s="66" t="s">
        <v>695</v>
      </c>
      <c r="C708" s="125" t="s">
        <v>522</v>
      </c>
    </row>
    <row r="709" spans="1:3" x14ac:dyDescent="0.2">
      <c r="A709" s="124">
        <v>934</v>
      </c>
      <c r="B709" s="66" t="s">
        <v>696</v>
      </c>
      <c r="C709" s="125" t="s">
        <v>502</v>
      </c>
    </row>
    <row r="710" spans="1:3" x14ac:dyDescent="0.2">
      <c r="A710" s="124">
        <v>935</v>
      </c>
      <c r="B710" s="66" t="s">
        <v>704</v>
      </c>
      <c r="C710" s="125" t="s">
        <v>522</v>
      </c>
    </row>
    <row r="711" spans="1:3" x14ac:dyDescent="0.2">
      <c r="A711" s="124">
        <v>936</v>
      </c>
      <c r="B711" s="66" t="s">
        <v>704</v>
      </c>
      <c r="C711" s="125" t="s">
        <v>522</v>
      </c>
    </row>
    <row r="712" spans="1:3" x14ac:dyDescent="0.2">
      <c r="A712" s="124">
        <v>937</v>
      </c>
      <c r="B712" s="66" t="s">
        <v>704</v>
      </c>
      <c r="C712" s="125" t="s">
        <v>522</v>
      </c>
    </row>
    <row r="713" spans="1:3" x14ac:dyDescent="0.2">
      <c r="A713" s="124">
        <v>938</v>
      </c>
      <c r="B713" s="66" t="s">
        <v>704</v>
      </c>
      <c r="C713" s="125" t="s">
        <v>522</v>
      </c>
    </row>
    <row r="714" spans="1:3" x14ac:dyDescent="0.2">
      <c r="A714" s="124">
        <v>939</v>
      </c>
      <c r="B714" s="66" t="s">
        <v>704</v>
      </c>
      <c r="C714" s="125" t="s">
        <v>522</v>
      </c>
    </row>
    <row r="715" spans="1:3" x14ac:dyDescent="0.2">
      <c r="A715" s="124">
        <v>940</v>
      </c>
      <c r="B715" s="66" t="s">
        <v>705</v>
      </c>
      <c r="C715" s="125" t="s">
        <v>663</v>
      </c>
    </row>
    <row r="716" spans="1:3" x14ac:dyDescent="0.2">
      <c r="A716" s="124">
        <v>941</v>
      </c>
      <c r="B716" s="66" t="s">
        <v>706</v>
      </c>
      <c r="C716" s="125" t="s">
        <v>663</v>
      </c>
    </row>
    <row r="717" spans="1:3" x14ac:dyDescent="0.2">
      <c r="A717" s="124">
        <v>942</v>
      </c>
      <c r="B717" s="66" t="s">
        <v>557</v>
      </c>
      <c r="C717" s="125" t="s">
        <v>522</v>
      </c>
    </row>
    <row r="718" spans="1:3" x14ac:dyDescent="0.2">
      <c r="A718" s="124">
        <v>943</v>
      </c>
      <c r="B718" s="66" t="s">
        <v>548</v>
      </c>
      <c r="C718" s="125" t="s">
        <v>522</v>
      </c>
    </row>
    <row r="719" spans="1:3" x14ac:dyDescent="0.2">
      <c r="A719" s="124">
        <v>944</v>
      </c>
      <c r="B719" s="66" t="s">
        <v>548</v>
      </c>
      <c r="C719" s="125" t="s">
        <v>522</v>
      </c>
    </row>
    <row r="720" spans="1:3" x14ac:dyDescent="0.2">
      <c r="A720" s="124">
        <v>945</v>
      </c>
      <c r="B720" s="66" t="s">
        <v>548</v>
      </c>
      <c r="C720" s="125" t="s">
        <v>522</v>
      </c>
    </row>
    <row r="721" spans="1:3" x14ac:dyDescent="0.2">
      <c r="A721" s="124">
        <v>946</v>
      </c>
      <c r="B721" s="66" t="s">
        <v>548</v>
      </c>
      <c r="C721" s="125" t="s">
        <v>522</v>
      </c>
    </row>
    <row r="722" spans="1:3" x14ac:dyDescent="0.2">
      <c r="A722" s="124">
        <v>947</v>
      </c>
      <c r="B722" s="66" t="s">
        <v>707</v>
      </c>
      <c r="C722" s="125" t="s">
        <v>522</v>
      </c>
    </row>
    <row r="723" spans="1:3" x14ac:dyDescent="0.2">
      <c r="A723" s="124">
        <v>948</v>
      </c>
      <c r="B723" s="66" t="s">
        <v>708</v>
      </c>
      <c r="C723" s="125" t="s">
        <v>522</v>
      </c>
    </row>
    <row r="724" spans="1:3" x14ac:dyDescent="0.2">
      <c r="A724" s="124">
        <v>949</v>
      </c>
      <c r="B724" s="66" t="s">
        <v>709</v>
      </c>
      <c r="C724" s="125" t="s">
        <v>522</v>
      </c>
    </row>
    <row r="725" spans="1:3" x14ac:dyDescent="0.2">
      <c r="A725" s="124">
        <v>950</v>
      </c>
      <c r="B725" s="66" t="s">
        <v>710</v>
      </c>
      <c r="C725" s="125" t="s">
        <v>502</v>
      </c>
    </row>
    <row r="726" spans="1:3" x14ac:dyDescent="0.2">
      <c r="A726" s="124">
        <v>951</v>
      </c>
      <c r="B726" s="66" t="s">
        <v>711</v>
      </c>
      <c r="C726" s="125" t="s">
        <v>502</v>
      </c>
    </row>
    <row r="727" spans="1:3" x14ac:dyDescent="0.2">
      <c r="A727" s="124">
        <v>952</v>
      </c>
      <c r="B727" s="66" t="s">
        <v>712</v>
      </c>
      <c r="C727" s="125" t="s">
        <v>522</v>
      </c>
    </row>
    <row r="728" spans="1:3" x14ac:dyDescent="0.2">
      <c r="A728" s="124">
        <v>953</v>
      </c>
      <c r="B728" s="66" t="s">
        <v>713</v>
      </c>
      <c r="C728" s="125" t="s">
        <v>522</v>
      </c>
    </row>
    <row r="729" spans="1:3" x14ac:dyDescent="0.2">
      <c r="A729" s="124">
        <v>954</v>
      </c>
      <c r="B729" s="66" t="s">
        <v>714</v>
      </c>
      <c r="C729" s="125" t="s">
        <v>522</v>
      </c>
    </row>
    <row r="730" spans="1:3" x14ac:dyDescent="0.2">
      <c r="A730" s="124">
        <v>955</v>
      </c>
      <c r="B730" s="66" t="s">
        <v>715</v>
      </c>
      <c r="C730" s="125" t="s">
        <v>522</v>
      </c>
    </row>
    <row r="731" spans="1:3" x14ac:dyDescent="0.2">
      <c r="A731" s="124">
        <v>956</v>
      </c>
      <c r="B731" s="66" t="s">
        <v>716</v>
      </c>
      <c r="C731" s="125" t="s">
        <v>522</v>
      </c>
    </row>
    <row r="732" spans="1:3" x14ac:dyDescent="0.2">
      <c r="A732" s="124">
        <v>957</v>
      </c>
      <c r="B732" s="66" t="s">
        <v>717</v>
      </c>
      <c r="C732" s="125" t="s">
        <v>522</v>
      </c>
    </row>
    <row r="733" spans="1:3" x14ac:dyDescent="0.2">
      <c r="A733" s="124">
        <v>958</v>
      </c>
      <c r="B733" s="66" t="s">
        <v>718</v>
      </c>
      <c r="C733" s="125" t="s">
        <v>522</v>
      </c>
    </row>
    <row r="734" spans="1:3" x14ac:dyDescent="0.2">
      <c r="A734" s="124">
        <v>959</v>
      </c>
      <c r="B734" s="66" t="s">
        <v>719</v>
      </c>
      <c r="C734" s="125" t="s">
        <v>522</v>
      </c>
    </row>
    <row r="735" spans="1:3" x14ac:dyDescent="0.2">
      <c r="A735" s="124">
        <v>960</v>
      </c>
      <c r="B735" s="66" t="s">
        <v>720</v>
      </c>
      <c r="C735" s="125" t="s">
        <v>522</v>
      </c>
    </row>
    <row r="736" spans="1:3" x14ac:dyDescent="0.2">
      <c r="A736" s="124">
        <v>961</v>
      </c>
      <c r="B736" s="66" t="s">
        <v>721</v>
      </c>
      <c r="C736" s="125" t="s">
        <v>522</v>
      </c>
    </row>
    <row r="737" spans="1:3" x14ac:dyDescent="0.2">
      <c r="A737" s="124">
        <v>962</v>
      </c>
      <c r="B737" s="66" t="s">
        <v>722</v>
      </c>
      <c r="C737" s="125" t="s">
        <v>522</v>
      </c>
    </row>
    <row r="738" spans="1:3" x14ac:dyDescent="0.2">
      <c r="A738" s="124">
        <v>963</v>
      </c>
      <c r="B738" s="66" t="s">
        <v>723</v>
      </c>
      <c r="C738" s="125" t="s">
        <v>522</v>
      </c>
    </row>
    <row r="739" spans="1:3" x14ac:dyDescent="0.2">
      <c r="A739" s="124">
        <v>964</v>
      </c>
      <c r="B739" s="66" t="s">
        <v>724</v>
      </c>
      <c r="C739" s="125" t="s">
        <v>522</v>
      </c>
    </row>
    <row r="740" spans="1:3" x14ac:dyDescent="0.2">
      <c r="A740" s="124">
        <v>965</v>
      </c>
      <c r="B740" s="66" t="s">
        <v>725</v>
      </c>
      <c r="C740" s="125" t="s">
        <v>522</v>
      </c>
    </row>
    <row r="741" spans="1:3" x14ac:dyDescent="0.2">
      <c r="A741" s="124">
        <v>966</v>
      </c>
      <c r="B741" s="66" t="s">
        <v>568</v>
      </c>
      <c r="C741" s="125" t="s">
        <v>502</v>
      </c>
    </row>
    <row r="742" spans="1:3" x14ac:dyDescent="0.2">
      <c r="A742" s="124">
        <v>967</v>
      </c>
      <c r="B742" s="66" t="s">
        <v>580</v>
      </c>
      <c r="C742" s="125" t="s">
        <v>522</v>
      </c>
    </row>
    <row r="743" spans="1:3" x14ac:dyDescent="0.2">
      <c r="A743" s="124">
        <v>968</v>
      </c>
      <c r="B743" s="66" t="s">
        <v>580</v>
      </c>
      <c r="C743" s="125" t="s">
        <v>522</v>
      </c>
    </row>
    <row r="744" spans="1:3" x14ac:dyDescent="0.2">
      <c r="A744" s="124">
        <v>969</v>
      </c>
      <c r="B744" s="66" t="s">
        <v>725</v>
      </c>
      <c r="C744" s="125" t="s">
        <v>522</v>
      </c>
    </row>
    <row r="745" spans="1:3" x14ac:dyDescent="0.2">
      <c r="A745" s="124">
        <v>970</v>
      </c>
      <c r="B745" s="66" t="s">
        <v>536</v>
      </c>
      <c r="C745" s="125" t="s">
        <v>522</v>
      </c>
    </row>
    <row r="746" spans="1:3" x14ac:dyDescent="0.2">
      <c r="A746" s="124">
        <v>971</v>
      </c>
      <c r="B746" s="66" t="s">
        <v>726</v>
      </c>
      <c r="C746" s="125" t="s">
        <v>522</v>
      </c>
    </row>
    <row r="747" spans="1:3" x14ac:dyDescent="0.2">
      <c r="A747" s="124">
        <v>972</v>
      </c>
      <c r="B747" s="66" t="s">
        <v>727</v>
      </c>
      <c r="C747" s="125" t="s">
        <v>522</v>
      </c>
    </row>
    <row r="748" spans="1:3" x14ac:dyDescent="0.2">
      <c r="A748" s="124">
        <v>973</v>
      </c>
      <c r="B748" s="66" t="s">
        <v>578</v>
      </c>
      <c r="C748" s="125" t="s">
        <v>522</v>
      </c>
    </row>
    <row r="749" spans="1:3" x14ac:dyDescent="0.2">
      <c r="A749" s="124">
        <v>974</v>
      </c>
      <c r="B749" s="66" t="s">
        <v>604</v>
      </c>
      <c r="C749" s="125" t="s">
        <v>522</v>
      </c>
    </row>
    <row r="750" spans="1:3" x14ac:dyDescent="0.2">
      <c r="A750" s="124">
        <v>975</v>
      </c>
      <c r="B750" s="66" t="s">
        <v>728</v>
      </c>
      <c r="C750" s="125" t="s">
        <v>522</v>
      </c>
    </row>
    <row r="751" spans="1:3" x14ac:dyDescent="0.2">
      <c r="A751" s="124">
        <v>976</v>
      </c>
      <c r="B751" s="66" t="s">
        <v>729</v>
      </c>
      <c r="C751" s="125" t="s">
        <v>522</v>
      </c>
    </row>
    <row r="752" spans="1:3" x14ac:dyDescent="0.2">
      <c r="A752" s="124">
        <v>978</v>
      </c>
      <c r="B752" s="66" t="s">
        <v>562</v>
      </c>
      <c r="C752" s="125" t="s">
        <v>502</v>
      </c>
    </row>
    <row r="753" spans="1:3" x14ac:dyDescent="0.2">
      <c r="A753" s="124">
        <v>979</v>
      </c>
      <c r="B753" s="66" t="s">
        <v>601</v>
      </c>
      <c r="C753" s="125" t="s">
        <v>502</v>
      </c>
    </row>
    <row r="754" spans="1:3" x14ac:dyDescent="0.2">
      <c r="A754" s="124">
        <v>980</v>
      </c>
      <c r="B754" s="66" t="s">
        <v>730</v>
      </c>
      <c r="C754" s="125" t="s">
        <v>522</v>
      </c>
    </row>
    <row r="755" spans="1:3" x14ac:dyDescent="0.2">
      <c r="A755" s="124">
        <v>981</v>
      </c>
      <c r="B755" s="66" t="s">
        <v>731</v>
      </c>
      <c r="C755" s="125" t="s">
        <v>502</v>
      </c>
    </row>
    <row r="756" spans="1:3" x14ac:dyDescent="0.2">
      <c r="A756" s="124">
        <v>982</v>
      </c>
      <c r="B756" s="66" t="s">
        <v>732</v>
      </c>
      <c r="C756" s="125" t="s">
        <v>522</v>
      </c>
    </row>
    <row r="757" spans="1:3" x14ac:dyDescent="0.2">
      <c r="A757" s="124">
        <v>983</v>
      </c>
      <c r="B757" s="66" t="s">
        <v>733</v>
      </c>
      <c r="C757" s="125" t="s">
        <v>522</v>
      </c>
    </row>
    <row r="758" spans="1:3" x14ac:dyDescent="0.2">
      <c r="A758" s="124">
        <v>984</v>
      </c>
      <c r="B758" s="66" t="s">
        <v>734</v>
      </c>
      <c r="C758" s="125" t="s">
        <v>522</v>
      </c>
    </row>
    <row r="759" spans="1:3" x14ac:dyDescent="0.2">
      <c r="A759" s="124">
        <v>985</v>
      </c>
      <c r="B759" s="66" t="s">
        <v>735</v>
      </c>
      <c r="C759" s="125" t="s">
        <v>522</v>
      </c>
    </row>
    <row r="760" spans="1:3" x14ac:dyDescent="0.2">
      <c r="A760" s="124">
        <v>989</v>
      </c>
      <c r="B760" s="66" t="s">
        <v>617</v>
      </c>
      <c r="C760" s="125" t="s">
        <v>522</v>
      </c>
    </row>
    <row r="761" spans="1:3" x14ac:dyDescent="0.2">
      <c r="A761" s="124">
        <v>990</v>
      </c>
      <c r="B761" s="66" t="s">
        <v>618</v>
      </c>
      <c r="C761" s="125" t="s">
        <v>502</v>
      </c>
    </row>
    <row r="762" spans="1:3" x14ac:dyDescent="0.2">
      <c r="A762" s="124">
        <v>991</v>
      </c>
      <c r="B762" s="66" t="s">
        <v>568</v>
      </c>
      <c r="C762" s="125" t="s">
        <v>502</v>
      </c>
    </row>
    <row r="763" spans="1:3" x14ac:dyDescent="0.2">
      <c r="A763" s="124">
        <v>996</v>
      </c>
      <c r="B763" s="66" t="s">
        <v>648</v>
      </c>
      <c r="C763" s="125" t="s">
        <v>522</v>
      </c>
    </row>
    <row r="764" spans="1:3" x14ac:dyDescent="0.2">
      <c r="A764" s="124">
        <v>997</v>
      </c>
      <c r="B764" s="66" t="s">
        <v>736</v>
      </c>
      <c r="C764" s="125" t="s">
        <v>522</v>
      </c>
    </row>
  </sheetData>
  <autoFilter ref="A28:D1205" xr:uid="{00000000-0009-0000-0000-00000A000000}"/>
  <hyperlinks>
    <hyperlink ref="A1" location="Overview!A1" display="Back to Overview" xr:uid="{0DE5D253-0D3B-4471-B0B5-9E68ED5E73B3}"/>
  </hyperlinks>
  <pageMargins left="0.39370078740157483" right="0.35433070866141736" top="0.9055118110236221" bottom="0.55118110236220474" header="0.31496062992125984" footer="0.31496062992125984"/>
  <pageSetup paperSize="9" scale="94"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82C18-D9AA-4276-8373-A59C78692562}">
  <dimension ref="A1:K22"/>
  <sheetViews>
    <sheetView workbookViewId="0">
      <selection activeCell="I30" sqref="I30:J30"/>
    </sheetView>
  </sheetViews>
  <sheetFormatPr defaultRowHeight="12.75" x14ac:dyDescent="0.2"/>
  <cols>
    <col min="1" max="1" width="57.7109375" customWidth="1"/>
    <col min="2" max="2" width="11.28515625" bestFit="1" customWidth="1"/>
    <col min="3" max="3" width="5.28515625" bestFit="1" customWidth="1"/>
    <col min="4" max="4" width="16.42578125" bestFit="1" customWidth="1"/>
    <col min="5" max="5" width="16.140625" bestFit="1" customWidth="1"/>
    <col min="6" max="6" width="15.140625" customWidth="1"/>
    <col min="7" max="7" width="21.140625" customWidth="1"/>
  </cols>
  <sheetData>
    <row r="1" spans="1:11" x14ac:dyDescent="0.2">
      <c r="A1" s="119" t="s">
        <v>39</v>
      </c>
      <c r="B1" s="119"/>
    </row>
    <row r="2" spans="1:11" ht="50.45" customHeight="1" x14ac:dyDescent="0.2">
      <c r="A2" s="300" t="str">
        <f>Overview!B4&amp; " - Effective from "&amp;Overview!D4&amp;" - "&amp;Overview!E4&amp;" Residual Charging Bands"</f>
        <v>Green Generation Energy Networks Cymru Limited - GSP_P - Effective from 1 April 2026 - DRAFT Residual Charging Bands</v>
      </c>
      <c r="B2" s="301"/>
      <c r="C2" s="301"/>
      <c r="D2" s="301"/>
      <c r="E2" s="301"/>
      <c r="F2" s="301"/>
    </row>
    <row r="4" spans="1:11" ht="51" x14ac:dyDescent="0.2">
      <c r="A4" s="197" t="s">
        <v>737</v>
      </c>
      <c r="B4" s="198" t="s">
        <v>738</v>
      </c>
      <c r="C4" s="198" t="s">
        <v>739</v>
      </c>
      <c r="D4" s="198" t="s">
        <v>740</v>
      </c>
      <c r="E4" s="198" t="s">
        <v>741</v>
      </c>
      <c r="F4" s="199" t="s">
        <v>742</v>
      </c>
      <c r="G4" s="199" t="s">
        <v>743</v>
      </c>
      <c r="H4" s="167"/>
      <c r="I4" s="167"/>
      <c r="J4" s="167"/>
      <c r="K4" s="167"/>
    </row>
    <row r="5" spans="1:11" ht="15" x14ac:dyDescent="0.25">
      <c r="A5" s="200" t="s">
        <v>744</v>
      </c>
      <c r="B5" s="201" t="s">
        <v>745</v>
      </c>
      <c r="C5" s="202" t="s">
        <v>746</v>
      </c>
      <c r="D5" s="202" t="s">
        <v>746</v>
      </c>
      <c r="E5" s="202" t="s">
        <v>746</v>
      </c>
      <c r="F5" s="204">
        <v>-24.53</v>
      </c>
      <c r="G5" s="203">
        <v>0</v>
      </c>
      <c r="H5" s="167"/>
      <c r="I5" s="167"/>
      <c r="J5" s="167"/>
      <c r="K5" s="167"/>
    </row>
    <row r="6" spans="1:11" ht="15" customHeight="1" x14ac:dyDescent="0.25">
      <c r="A6" s="296" t="s">
        <v>747</v>
      </c>
      <c r="B6" s="201">
        <v>1</v>
      </c>
      <c r="C6" s="201" t="s">
        <v>748</v>
      </c>
      <c r="D6" s="201">
        <v>0</v>
      </c>
      <c r="E6" s="205">
        <v>3986</v>
      </c>
      <c r="F6" s="204">
        <v>-8.82</v>
      </c>
      <c r="G6" s="203">
        <v>0</v>
      </c>
      <c r="H6" s="167"/>
      <c r="I6" s="167"/>
      <c r="J6" s="167"/>
      <c r="K6" s="167"/>
    </row>
    <row r="7" spans="1:11" ht="15" customHeight="1" x14ac:dyDescent="0.25">
      <c r="A7" s="296"/>
      <c r="B7" s="201">
        <v>2</v>
      </c>
      <c r="C7" s="201" t="s">
        <v>748</v>
      </c>
      <c r="D7" s="205">
        <v>3986</v>
      </c>
      <c r="E7" s="205">
        <v>13677</v>
      </c>
      <c r="F7" s="204">
        <v>-51.21</v>
      </c>
      <c r="G7" s="203">
        <v>0</v>
      </c>
      <c r="H7" s="167"/>
      <c r="I7" s="167"/>
      <c r="J7" s="167"/>
      <c r="K7" s="167"/>
    </row>
    <row r="8" spans="1:11" ht="15" customHeight="1" x14ac:dyDescent="0.25">
      <c r="A8" s="296"/>
      <c r="B8" s="201">
        <v>3</v>
      </c>
      <c r="C8" s="201" t="s">
        <v>748</v>
      </c>
      <c r="D8" s="205">
        <v>13677</v>
      </c>
      <c r="E8" s="205">
        <v>27543</v>
      </c>
      <c r="F8" s="204">
        <v>-115.58</v>
      </c>
      <c r="G8" s="203">
        <v>0</v>
      </c>
      <c r="H8" s="167"/>
      <c r="I8" s="167"/>
      <c r="J8" s="167"/>
      <c r="K8" s="167"/>
    </row>
    <row r="9" spans="1:11" ht="15" customHeight="1" x14ac:dyDescent="0.25">
      <c r="A9" s="297"/>
      <c r="B9" s="201">
        <v>4</v>
      </c>
      <c r="C9" s="201" t="s">
        <v>748</v>
      </c>
      <c r="D9" s="205">
        <v>27543</v>
      </c>
      <c r="E9" s="201" t="s">
        <v>749</v>
      </c>
      <c r="F9" s="204">
        <v>-361.91</v>
      </c>
      <c r="G9" s="203">
        <v>0</v>
      </c>
      <c r="H9" s="167"/>
      <c r="I9" s="167"/>
      <c r="J9" s="167"/>
      <c r="K9" s="167"/>
    </row>
    <row r="10" spans="1:11" ht="15" x14ac:dyDescent="0.25">
      <c r="A10" s="296" t="s">
        <v>750</v>
      </c>
      <c r="B10" s="201">
        <v>1</v>
      </c>
      <c r="C10" s="201" t="s">
        <v>751</v>
      </c>
      <c r="D10" s="201">
        <v>0</v>
      </c>
      <c r="E10" s="201">
        <v>90</v>
      </c>
      <c r="F10" s="204">
        <v>-588.79999999999995</v>
      </c>
      <c r="G10" s="203">
        <v>0</v>
      </c>
      <c r="H10" s="167"/>
      <c r="I10" s="167"/>
      <c r="J10" s="167"/>
      <c r="K10" s="167"/>
    </row>
    <row r="11" spans="1:11" ht="15" customHeight="1" x14ac:dyDescent="0.25">
      <c r="A11" s="296"/>
      <c r="B11" s="201">
        <v>2</v>
      </c>
      <c r="C11" s="201" t="s">
        <v>751</v>
      </c>
      <c r="D11" s="201">
        <v>90</v>
      </c>
      <c r="E11" s="201">
        <v>150</v>
      </c>
      <c r="F11" s="204">
        <v>-1066.22</v>
      </c>
      <c r="G11" s="203">
        <v>0</v>
      </c>
      <c r="H11" s="167"/>
      <c r="I11" s="167"/>
      <c r="J11" s="167"/>
      <c r="K11" s="167"/>
    </row>
    <row r="12" spans="1:11" ht="15" customHeight="1" x14ac:dyDescent="0.25">
      <c r="A12" s="296"/>
      <c r="B12" s="201">
        <v>3</v>
      </c>
      <c r="C12" s="201" t="s">
        <v>751</v>
      </c>
      <c r="D12" s="201">
        <v>150</v>
      </c>
      <c r="E12" s="201">
        <v>250</v>
      </c>
      <c r="F12" s="204">
        <v>-1715.94</v>
      </c>
      <c r="G12" s="203">
        <v>0</v>
      </c>
      <c r="H12" s="167"/>
      <c r="I12" s="167"/>
      <c r="J12" s="167"/>
      <c r="K12" s="167"/>
    </row>
    <row r="13" spans="1:11" ht="15" customHeight="1" x14ac:dyDescent="0.25">
      <c r="A13" s="297"/>
      <c r="B13" s="201">
        <v>4</v>
      </c>
      <c r="C13" s="201" t="s">
        <v>751</v>
      </c>
      <c r="D13" s="201">
        <v>250</v>
      </c>
      <c r="E13" s="201" t="s">
        <v>749</v>
      </c>
      <c r="F13" s="204">
        <v>-4117.1099999999997</v>
      </c>
      <c r="G13" s="203">
        <v>0</v>
      </c>
      <c r="H13" s="167"/>
      <c r="I13" s="167"/>
      <c r="J13" s="167"/>
      <c r="K13" s="167"/>
    </row>
    <row r="14" spans="1:11" ht="15" x14ac:dyDescent="0.25">
      <c r="A14" s="296" t="s">
        <v>752</v>
      </c>
      <c r="B14" s="201">
        <v>1</v>
      </c>
      <c r="C14" s="201" t="s">
        <v>751</v>
      </c>
      <c r="D14" s="201">
        <v>0</v>
      </c>
      <c r="E14" s="201">
        <v>500</v>
      </c>
      <c r="F14" s="204">
        <v>-2592.7600000000002</v>
      </c>
      <c r="G14" s="203">
        <v>0</v>
      </c>
      <c r="H14" s="167"/>
      <c r="I14" s="167"/>
      <c r="J14" s="167"/>
      <c r="K14" s="167"/>
    </row>
    <row r="15" spans="1:11" ht="15" customHeight="1" x14ac:dyDescent="0.25">
      <c r="A15" s="296"/>
      <c r="B15" s="201">
        <v>2</v>
      </c>
      <c r="C15" s="201" t="s">
        <v>751</v>
      </c>
      <c r="D15" s="201">
        <v>500</v>
      </c>
      <c r="E15" s="205">
        <v>1100</v>
      </c>
      <c r="F15" s="204">
        <v>-9912.5300000000007</v>
      </c>
      <c r="G15" s="203">
        <v>0</v>
      </c>
      <c r="H15" s="167"/>
      <c r="I15" s="167"/>
      <c r="J15" s="167"/>
      <c r="K15" s="167"/>
    </row>
    <row r="16" spans="1:11" ht="15" customHeight="1" x14ac:dyDescent="0.25">
      <c r="A16" s="296"/>
      <c r="B16" s="201">
        <v>3</v>
      </c>
      <c r="C16" s="201" t="s">
        <v>751</v>
      </c>
      <c r="D16" s="205">
        <v>1100</v>
      </c>
      <c r="E16" s="205">
        <v>2000</v>
      </c>
      <c r="F16" s="204">
        <v>-18377.34</v>
      </c>
      <c r="G16" s="203">
        <v>0</v>
      </c>
      <c r="H16" s="167"/>
      <c r="I16" s="167"/>
      <c r="J16" s="167"/>
      <c r="K16" s="167"/>
    </row>
    <row r="17" spans="1:11" ht="15" customHeight="1" x14ac:dyDescent="0.25">
      <c r="A17" s="297"/>
      <c r="B17" s="201">
        <v>4</v>
      </c>
      <c r="C17" s="201" t="s">
        <v>751</v>
      </c>
      <c r="D17" s="205">
        <v>2000</v>
      </c>
      <c r="E17" s="201" t="s">
        <v>749</v>
      </c>
      <c r="F17" s="204">
        <v>-44618.53</v>
      </c>
      <c r="G17" s="204">
        <v>0</v>
      </c>
      <c r="H17" s="167"/>
      <c r="I17" s="167"/>
      <c r="J17" s="167"/>
      <c r="K17" s="167"/>
    </row>
    <row r="18" spans="1:11" ht="15" x14ac:dyDescent="0.25">
      <c r="A18" s="298" t="s">
        <v>753</v>
      </c>
      <c r="B18" s="201">
        <v>1</v>
      </c>
      <c r="C18" s="201" t="s">
        <v>751</v>
      </c>
      <c r="D18" s="201">
        <v>0</v>
      </c>
      <c r="E18" s="205">
        <v>3500</v>
      </c>
      <c r="F18" s="204">
        <v>0</v>
      </c>
      <c r="G18" s="204">
        <v>-0.19</v>
      </c>
      <c r="H18" s="167"/>
      <c r="I18" s="167"/>
      <c r="J18" s="167"/>
      <c r="K18" s="167"/>
    </row>
    <row r="19" spans="1:11" ht="15" customHeight="1" x14ac:dyDescent="0.25">
      <c r="A19" s="298"/>
      <c r="B19" s="201">
        <v>2</v>
      </c>
      <c r="C19" s="201" t="s">
        <v>751</v>
      </c>
      <c r="D19" s="205">
        <v>3500</v>
      </c>
      <c r="E19" s="205">
        <v>11000</v>
      </c>
      <c r="F19" s="204">
        <v>0</v>
      </c>
      <c r="G19" s="204">
        <v>-0.27</v>
      </c>
      <c r="H19" s="167"/>
      <c r="I19" s="167"/>
      <c r="J19" s="167"/>
      <c r="K19" s="167"/>
    </row>
    <row r="20" spans="1:11" ht="15" customHeight="1" x14ac:dyDescent="0.25">
      <c r="A20" s="298"/>
      <c r="B20" s="201">
        <v>3</v>
      </c>
      <c r="C20" s="201" t="s">
        <v>751</v>
      </c>
      <c r="D20" s="205">
        <v>11000</v>
      </c>
      <c r="E20" s="205">
        <v>20000</v>
      </c>
      <c r="F20" s="204">
        <v>0</v>
      </c>
      <c r="G20" s="204">
        <v>-0.22</v>
      </c>
      <c r="H20" s="167"/>
      <c r="I20" s="167"/>
      <c r="J20" s="167"/>
      <c r="K20" s="167"/>
    </row>
    <row r="21" spans="1:11" ht="15" customHeight="1" x14ac:dyDescent="0.25">
      <c r="A21" s="299"/>
      <c r="B21" s="201">
        <v>4</v>
      </c>
      <c r="C21" s="201" t="s">
        <v>751</v>
      </c>
      <c r="D21" s="205">
        <v>20000</v>
      </c>
      <c r="E21" s="201" t="s">
        <v>749</v>
      </c>
      <c r="F21" s="204">
        <v>0</v>
      </c>
      <c r="G21" s="204">
        <v>-0.1</v>
      </c>
      <c r="H21" s="167"/>
      <c r="I21" s="167"/>
      <c r="J21" s="167"/>
      <c r="K21" s="167"/>
    </row>
    <row r="22" spans="1:11" x14ac:dyDescent="0.2">
      <c r="A22" s="167" t="s">
        <v>754</v>
      </c>
      <c r="B22" s="167"/>
      <c r="C22" s="167"/>
      <c r="D22" s="167"/>
      <c r="E22" s="167"/>
      <c r="F22" s="167"/>
      <c r="G22" s="167"/>
      <c r="H22" s="167"/>
      <c r="I22" s="167"/>
      <c r="J22" s="167"/>
      <c r="K22" s="167"/>
    </row>
  </sheetData>
  <mergeCells count="5">
    <mergeCell ref="A6:A9"/>
    <mergeCell ref="A10:A13"/>
    <mergeCell ref="A14:A17"/>
    <mergeCell ref="A18:A21"/>
    <mergeCell ref="A2:F2"/>
  </mergeCells>
  <hyperlinks>
    <hyperlink ref="A1" location="Overview!A1" display="Back to Overview" xr:uid="{183D45E2-D920-4831-AC84-DFF2B0FBC05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DAA0E-4CF5-4786-B359-5809FADE3A69}">
  <dimension ref="A1:B40"/>
  <sheetViews>
    <sheetView workbookViewId="0">
      <selection activeCell="D13" sqref="D13"/>
    </sheetView>
  </sheetViews>
  <sheetFormatPr defaultRowHeight="12.75" x14ac:dyDescent="0.2"/>
  <cols>
    <col min="1" max="1" width="39.28515625" bestFit="1" customWidth="1"/>
    <col min="2" max="2" width="24.85546875" bestFit="1" customWidth="1"/>
  </cols>
  <sheetData>
    <row r="1" spans="1:2" x14ac:dyDescent="0.2">
      <c r="A1" s="188" t="s">
        <v>39</v>
      </c>
    </row>
    <row r="2" spans="1:2" ht="18" x14ac:dyDescent="0.25">
      <c r="A2" s="302" t="s">
        <v>755</v>
      </c>
      <c r="B2" s="303"/>
    </row>
    <row r="3" spans="1:2" x14ac:dyDescent="0.2">
      <c r="A3" s="200" t="s">
        <v>756</v>
      </c>
      <c r="B3" s="206" t="s">
        <v>757</v>
      </c>
    </row>
    <row r="4" spans="1:2" x14ac:dyDescent="0.2">
      <c r="A4" s="207" t="s">
        <v>73</v>
      </c>
      <c r="B4" s="208" t="s">
        <v>758</v>
      </c>
    </row>
    <row r="5" spans="1:2" x14ac:dyDescent="0.2">
      <c r="A5" s="209" t="s">
        <v>76</v>
      </c>
      <c r="B5" s="210" t="s">
        <v>759</v>
      </c>
    </row>
    <row r="6" spans="1:2" x14ac:dyDescent="0.2">
      <c r="A6" s="209" t="s">
        <v>77</v>
      </c>
      <c r="B6" s="210" t="s">
        <v>759</v>
      </c>
    </row>
    <row r="7" spans="1:2" x14ac:dyDescent="0.2">
      <c r="A7" s="207" t="s">
        <v>80</v>
      </c>
      <c r="B7" s="208" t="s">
        <v>760</v>
      </c>
    </row>
    <row r="8" spans="1:2" x14ac:dyDescent="0.2">
      <c r="A8" s="207" t="s">
        <v>82</v>
      </c>
      <c r="B8" s="208" t="s">
        <v>761</v>
      </c>
    </row>
    <row r="9" spans="1:2" x14ac:dyDescent="0.2">
      <c r="A9" s="207" t="s">
        <v>84</v>
      </c>
      <c r="B9" s="208" t="s">
        <v>762</v>
      </c>
    </row>
    <row r="10" spans="1:2" x14ac:dyDescent="0.2">
      <c r="A10" s="207" t="s">
        <v>86</v>
      </c>
      <c r="B10" s="208" t="s">
        <v>763</v>
      </c>
    </row>
    <row r="11" spans="1:2" x14ac:dyDescent="0.2">
      <c r="A11" s="209" t="s">
        <v>88</v>
      </c>
      <c r="B11" s="210" t="s">
        <v>759</v>
      </c>
    </row>
    <row r="12" spans="1:2" x14ac:dyDescent="0.2">
      <c r="A12" s="209" t="s">
        <v>90</v>
      </c>
      <c r="B12" s="210" t="s">
        <v>759</v>
      </c>
    </row>
    <row r="13" spans="1:2" x14ac:dyDescent="0.2">
      <c r="A13" s="207" t="s">
        <v>92</v>
      </c>
      <c r="B13" s="208" t="s">
        <v>764</v>
      </c>
    </row>
    <row r="14" spans="1:2" x14ac:dyDescent="0.2">
      <c r="A14" s="207" t="s">
        <v>94</v>
      </c>
      <c r="B14" s="208" t="s">
        <v>765</v>
      </c>
    </row>
    <row r="15" spans="1:2" x14ac:dyDescent="0.2">
      <c r="A15" s="207" t="s">
        <v>96</v>
      </c>
      <c r="B15" s="208" t="s">
        <v>766</v>
      </c>
    </row>
    <row r="16" spans="1:2" x14ac:dyDescent="0.2">
      <c r="A16" s="207" t="s">
        <v>98</v>
      </c>
      <c r="B16" s="208" t="s">
        <v>767</v>
      </c>
    </row>
    <row r="17" spans="1:2" x14ac:dyDescent="0.2">
      <c r="A17" s="209" t="s">
        <v>100</v>
      </c>
      <c r="B17" s="210" t="s">
        <v>759</v>
      </c>
    </row>
    <row r="18" spans="1:2" x14ac:dyDescent="0.2">
      <c r="A18" s="207" t="s">
        <v>102</v>
      </c>
      <c r="B18" s="208" t="s">
        <v>764</v>
      </c>
    </row>
    <row r="19" spans="1:2" x14ac:dyDescent="0.2">
      <c r="A19" s="207" t="s">
        <v>104</v>
      </c>
      <c r="B19" s="208" t="s">
        <v>765</v>
      </c>
    </row>
    <row r="20" spans="1:2" x14ac:dyDescent="0.2">
      <c r="A20" s="207" t="s">
        <v>106</v>
      </c>
      <c r="B20" s="208" t="s">
        <v>766</v>
      </c>
    </row>
    <row r="21" spans="1:2" x14ac:dyDescent="0.2">
      <c r="A21" s="207" t="s">
        <v>108</v>
      </c>
      <c r="B21" s="208" t="s">
        <v>767</v>
      </c>
    </row>
    <row r="22" spans="1:2" x14ac:dyDescent="0.2">
      <c r="A22" s="209" t="s">
        <v>110</v>
      </c>
      <c r="B22" s="210" t="s">
        <v>759</v>
      </c>
    </row>
    <row r="23" spans="1:2" x14ac:dyDescent="0.2">
      <c r="A23" s="207" t="s">
        <v>112</v>
      </c>
      <c r="B23" s="208" t="s">
        <v>768</v>
      </c>
    </row>
    <row r="24" spans="1:2" x14ac:dyDescent="0.2">
      <c r="A24" s="207" t="s">
        <v>114</v>
      </c>
      <c r="B24" s="208" t="s">
        <v>769</v>
      </c>
    </row>
    <row r="25" spans="1:2" x14ac:dyDescent="0.2">
      <c r="A25" s="207" t="s">
        <v>116</v>
      </c>
      <c r="B25" s="208" t="s">
        <v>770</v>
      </c>
    </row>
    <row r="26" spans="1:2" x14ac:dyDescent="0.2">
      <c r="A26" s="207" t="s">
        <v>118</v>
      </c>
      <c r="B26" s="208" t="s">
        <v>771</v>
      </c>
    </row>
    <row r="27" spans="1:2" x14ac:dyDescent="0.2">
      <c r="A27" s="209" t="s">
        <v>120</v>
      </c>
      <c r="B27" s="210" t="s">
        <v>772</v>
      </c>
    </row>
    <row r="28" spans="1:2" x14ac:dyDescent="0.2">
      <c r="A28" s="209" t="s">
        <v>123</v>
      </c>
      <c r="B28" s="210" t="s">
        <v>759</v>
      </c>
    </row>
    <row r="29" spans="1:2" x14ac:dyDescent="0.2">
      <c r="A29" s="209" t="s">
        <v>125</v>
      </c>
      <c r="B29" s="210" t="s">
        <v>759</v>
      </c>
    </row>
    <row r="30" spans="1:2" x14ac:dyDescent="0.2">
      <c r="A30" s="209" t="s">
        <v>127</v>
      </c>
      <c r="B30" s="210" t="s">
        <v>759</v>
      </c>
    </row>
    <row r="31" spans="1:2" x14ac:dyDescent="0.2">
      <c r="A31" s="209" t="s">
        <v>129</v>
      </c>
      <c r="B31" s="210" t="s">
        <v>759</v>
      </c>
    </row>
    <row r="32" spans="1:2" x14ac:dyDescent="0.2">
      <c r="A32" s="209" t="s">
        <v>130</v>
      </c>
      <c r="B32" s="210" t="s">
        <v>759</v>
      </c>
    </row>
    <row r="33" spans="1:2" x14ac:dyDescent="0.2">
      <c r="A33" s="209" t="s">
        <v>132</v>
      </c>
      <c r="B33" s="210" t="s">
        <v>759</v>
      </c>
    </row>
    <row r="34" spans="1:2" x14ac:dyDescent="0.2">
      <c r="A34" s="209" t="s">
        <v>133</v>
      </c>
      <c r="B34" s="210" t="s">
        <v>759</v>
      </c>
    </row>
    <row r="35" spans="1:2" x14ac:dyDescent="0.2">
      <c r="A35" s="209" t="s">
        <v>137</v>
      </c>
      <c r="B35" s="210" t="s">
        <v>759</v>
      </c>
    </row>
    <row r="36" spans="1:2" x14ac:dyDescent="0.2">
      <c r="A36" s="209" t="s">
        <v>773</v>
      </c>
      <c r="B36" s="210" t="s">
        <v>759</v>
      </c>
    </row>
    <row r="37" spans="1:2" x14ac:dyDescent="0.2">
      <c r="A37" s="207" t="s">
        <v>774</v>
      </c>
      <c r="B37" s="208" t="s">
        <v>775</v>
      </c>
    </row>
    <row r="38" spans="1:2" x14ac:dyDescent="0.2">
      <c r="A38" s="207" t="s">
        <v>776</v>
      </c>
      <c r="B38" s="208" t="s">
        <v>777</v>
      </c>
    </row>
    <row r="39" spans="1:2" x14ac:dyDescent="0.2">
      <c r="A39" s="207" t="s">
        <v>778</v>
      </c>
      <c r="B39" s="208" t="s">
        <v>779</v>
      </c>
    </row>
    <row r="40" spans="1:2" x14ac:dyDescent="0.2">
      <c r="A40" s="207" t="s">
        <v>780</v>
      </c>
      <c r="B40" s="208" t="s">
        <v>781</v>
      </c>
    </row>
  </sheetData>
  <mergeCells count="1">
    <mergeCell ref="A2:B2"/>
  </mergeCells>
  <hyperlinks>
    <hyperlink ref="A1" location="Overview!A1" display="Back to Overview" xr:uid="{939F4753-5819-470F-8B55-51229196FF84}"/>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Z24"/>
  <sheetViews>
    <sheetView workbookViewId="0">
      <selection activeCell="V12" sqref="V12"/>
    </sheetView>
  </sheetViews>
  <sheetFormatPr defaultColWidth="9.140625" defaultRowHeight="12.75" x14ac:dyDescent="0.2"/>
  <cols>
    <col min="1" max="1" width="2.42578125" customWidth="1"/>
    <col min="2" max="2" width="33.7109375" customWidth="1"/>
    <col min="3" max="4" width="14.140625" customWidth="1"/>
    <col min="5" max="9" width="12.140625" customWidth="1"/>
    <col min="10" max="10" width="5.5703125" customWidth="1"/>
    <col min="11" max="11" width="5.28515625" customWidth="1"/>
    <col min="12" max="12" width="35.28515625" customWidth="1"/>
    <col min="13" max="20" width="11.7109375" customWidth="1"/>
  </cols>
  <sheetData>
    <row r="1" spans="1:156" ht="24" customHeight="1" x14ac:dyDescent="0.2">
      <c r="B1" s="64" t="s">
        <v>39</v>
      </c>
    </row>
    <row r="2" spans="1:156" s="1" customFormat="1" ht="21.75" customHeight="1" x14ac:dyDescent="0.2">
      <c r="B2" s="304" t="str">
        <f>Overview!B4&amp; " - Effective from "&amp;Overview!D4&amp;" - "&amp;Overview!E4</f>
        <v>Green Generation Energy Networks Cymru Limited - GSP_P - Effective from 1 April 2026 - DRAFT</v>
      </c>
      <c r="C2" s="305"/>
      <c r="D2" s="305"/>
      <c r="E2" s="305"/>
      <c r="F2" s="305"/>
      <c r="G2" s="305"/>
      <c r="H2" s="305"/>
      <c r="I2" s="305"/>
      <c r="J2" s="305"/>
      <c r="K2" s="305"/>
      <c r="L2" s="305"/>
      <c r="M2" s="305"/>
      <c r="N2" s="305"/>
      <c r="O2" s="305"/>
      <c r="P2" s="305"/>
      <c r="Q2" s="305"/>
      <c r="R2" s="305"/>
      <c r="S2" s="305"/>
      <c r="T2" s="306"/>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71" customFormat="1" ht="9" customHeight="1" x14ac:dyDescent="0.2">
      <c r="A3" s="70"/>
      <c r="B3" s="70"/>
      <c r="C3" s="70"/>
      <c r="D3" s="70"/>
      <c r="E3" s="70"/>
      <c r="F3" s="70"/>
      <c r="G3" s="70"/>
      <c r="H3" s="70"/>
      <c r="I3" s="70"/>
      <c r="J3" s="70"/>
      <c r="K3" s="70"/>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
      <c r="B4" s="310" t="s">
        <v>782</v>
      </c>
      <c r="C4" s="311"/>
      <c r="D4" s="311"/>
      <c r="E4" s="311"/>
      <c r="F4" s="311"/>
      <c r="G4" s="311"/>
      <c r="H4" s="311"/>
      <c r="I4" s="312"/>
      <c r="L4" s="310" t="s">
        <v>783</v>
      </c>
      <c r="M4" s="311"/>
      <c r="N4" s="311"/>
      <c r="O4" s="311"/>
      <c r="P4" s="311"/>
      <c r="Q4" s="311"/>
      <c r="R4" s="311"/>
      <c r="S4" s="311"/>
      <c r="T4" s="312"/>
    </row>
    <row r="5" spans="1:156" ht="18" customHeight="1" x14ac:dyDescent="0.2">
      <c r="B5" s="314" t="s">
        <v>784</v>
      </c>
      <c r="C5" s="314"/>
      <c r="D5" s="314"/>
      <c r="E5" s="314"/>
      <c r="F5" s="314"/>
      <c r="G5" s="314"/>
      <c r="H5" s="314"/>
      <c r="I5" s="314"/>
      <c r="L5" s="314" t="s">
        <v>785</v>
      </c>
      <c r="M5" s="314"/>
      <c r="N5" s="314"/>
      <c r="O5" s="314"/>
      <c r="P5" s="314"/>
      <c r="Q5" s="314"/>
      <c r="R5" s="314"/>
      <c r="S5" s="314"/>
      <c r="T5" s="314"/>
    </row>
    <row r="6" spans="1:156" s="72" customFormat="1" ht="27.75" customHeight="1" x14ac:dyDescent="0.2">
      <c r="B6" s="313" t="s">
        <v>786</v>
      </c>
      <c r="C6" s="313"/>
      <c r="D6" s="313"/>
      <c r="E6" s="313"/>
      <c r="F6" s="313"/>
      <c r="G6" s="313"/>
      <c r="H6" s="313"/>
      <c r="I6" s="313"/>
      <c r="L6" s="313" t="s">
        <v>787</v>
      </c>
      <c r="M6" s="313"/>
      <c r="N6" s="313"/>
      <c r="O6" s="313"/>
      <c r="P6" s="313"/>
      <c r="Q6" s="313"/>
      <c r="R6" s="313"/>
      <c r="S6" s="313"/>
      <c r="T6" s="313"/>
    </row>
    <row r="7" spans="1:156" ht="18" customHeight="1" x14ac:dyDescent="0.2">
      <c r="B7" s="314" t="s">
        <v>788</v>
      </c>
      <c r="C7" s="314"/>
      <c r="D7" s="314"/>
      <c r="E7" s="314"/>
      <c r="F7" s="314"/>
      <c r="G7" s="314"/>
      <c r="H7" s="314"/>
      <c r="I7" s="314"/>
      <c r="L7" s="314" t="s">
        <v>789</v>
      </c>
      <c r="M7" s="314"/>
      <c r="N7" s="314"/>
      <c r="O7" s="314"/>
      <c r="P7" s="314"/>
      <c r="Q7" s="314"/>
      <c r="R7" s="314"/>
      <c r="S7" s="314"/>
      <c r="T7" s="314"/>
    </row>
    <row r="8" spans="1:156" ht="8.25" customHeight="1" x14ac:dyDescent="0.2"/>
    <row r="9" spans="1:156" ht="72" customHeight="1" x14ac:dyDescent="0.2">
      <c r="B9" s="73" t="s">
        <v>790</v>
      </c>
      <c r="C9" s="74" t="s">
        <v>791</v>
      </c>
      <c r="D9" s="74" t="s">
        <v>792</v>
      </c>
      <c r="E9" s="74" t="s">
        <v>67</v>
      </c>
      <c r="F9" s="74" t="s">
        <v>793</v>
      </c>
      <c r="G9" s="74" t="s">
        <v>794</v>
      </c>
      <c r="H9" s="74" t="s">
        <v>795</v>
      </c>
      <c r="I9" s="74" t="s">
        <v>71</v>
      </c>
      <c r="L9" s="73" t="s">
        <v>796</v>
      </c>
      <c r="M9" s="85" t="s">
        <v>150</v>
      </c>
      <c r="N9" s="85" t="s">
        <v>151</v>
      </c>
      <c r="O9" s="85" t="s">
        <v>152</v>
      </c>
      <c r="P9" s="85" t="s">
        <v>153</v>
      </c>
      <c r="Q9" s="86" t="s">
        <v>154</v>
      </c>
      <c r="R9" s="86" t="s">
        <v>155</v>
      </c>
      <c r="S9" s="86" t="s">
        <v>156</v>
      </c>
      <c r="T9" s="86" t="s">
        <v>157</v>
      </c>
    </row>
    <row r="10" spans="1:156" ht="30" customHeight="1" x14ac:dyDescent="0.2">
      <c r="B10" s="67"/>
      <c r="C10" s="111" t="str">
        <f>IFERROR(VLOOKUP($B$10,'Annex 1 LV, HV and UMS charges'!$A:$K,4,FALSE),"")</f>
        <v/>
      </c>
      <c r="D10" s="112" t="str">
        <f>IFERROR(VLOOKUP($B$10,'Annex 1 LV, HV and UMS charges'!$A:$K,5,FALSE),"")</f>
        <v/>
      </c>
      <c r="E10" s="112" t="str">
        <f>IFERROR(VLOOKUP($B$10,'Annex 1 LV, HV and UMS charges'!$A:$K,6,FALSE),"")</f>
        <v/>
      </c>
      <c r="F10" s="113" t="str">
        <f>IFERROR(VLOOKUP($B$10,'Annex 1 LV, HV and UMS charges'!$A:$K,7,FALSE),"")</f>
        <v/>
      </c>
      <c r="G10" s="113" t="str">
        <f>IFERROR(VLOOKUP($B$10,'Annex 1 LV, HV and UMS charges'!$A:$K,8,FALSE),"")</f>
        <v/>
      </c>
      <c r="H10" s="113" t="str">
        <f>IFERROR(VLOOKUP($B$10,'Annex 1 LV, HV and UMS charges'!$A:$K,9,FALSE),"")</f>
        <v/>
      </c>
      <c r="I10" s="113" t="str">
        <f>IFERROR(VLOOKUP($B$10,'Annex 1 LV, HV and UMS charges'!$A:$K,10,FALSE),"")</f>
        <v/>
      </c>
      <c r="L10" s="67"/>
      <c r="M10" s="113" t="str">
        <f>IFERROR(VLOOKUP($L$10,'Annex 2 EHV charges'!$G:$P,2,FALSE),"")</f>
        <v/>
      </c>
      <c r="N10" s="113" t="str">
        <f>IFERROR(VLOOKUP($L$10,'Annex 2 EHV charges'!$G:$P,3,FALSE),"")</f>
        <v/>
      </c>
      <c r="O10" s="113" t="str">
        <f>IFERROR(VLOOKUP($L$10,'Annex 2 EHV charges'!$G:$P,4,FALSE),"")</f>
        <v/>
      </c>
      <c r="P10" s="113" t="str">
        <f>IFERROR(VLOOKUP($L$10,'Annex 2 EHV charges'!$G:$P,5,FALSE),"")</f>
        <v/>
      </c>
      <c r="Q10" s="113" t="str">
        <f>IFERROR(VLOOKUP($L$10,'Annex 2 EHV charges'!$G:$P,6,FALSE),"")</f>
        <v/>
      </c>
      <c r="R10" s="113" t="str">
        <f>IFERROR(VLOOKUP($L$10,'Annex 2 EHV charges'!$G:$P,7,FALSE),"")</f>
        <v/>
      </c>
      <c r="S10" s="113" t="str">
        <f>IFERROR(VLOOKUP($L$10,'Annex 2 EHV charges'!$G:$P,8,FALSE),"")</f>
        <v/>
      </c>
      <c r="T10" s="113" t="str">
        <f>IFERROR(VLOOKUP($L$10,'Annex 2 EHV charges'!$G:$P,9,FALSE),"")</f>
        <v/>
      </c>
    </row>
    <row r="11" spans="1:156" ht="7.5" customHeight="1" x14ac:dyDescent="0.2"/>
    <row r="12" spans="1:156" ht="88.5" customHeight="1" x14ac:dyDescent="0.2">
      <c r="B12" s="76" t="s">
        <v>797</v>
      </c>
      <c r="C12" s="74" t="s">
        <v>791</v>
      </c>
      <c r="D12" s="74" t="s">
        <v>792</v>
      </c>
      <c r="E12" s="74" t="s">
        <v>67</v>
      </c>
      <c r="F12" s="74" t="s">
        <v>798</v>
      </c>
      <c r="G12" s="74" t="s">
        <v>799</v>
      </c>
      <c r="H12" s="74" t="s">
        <v>800</v>
      </c>
      <c r="I12" s="74" t="s">
        <v>801</v>
      </c>
      <c r="L12" s="76" t="s">
        <v>797</v>
      </c>
      <c r="M12" s="74" t="s">
        <v>802</v>
      </c>
      <c r="N12" s="74" t="s">
        <v>798</v>
      </c>
      <c r="O12" s="74" t="s">
        <v>803</v>
      </c>
      <c r="P12" s="74" t="s">
        <v>800</v>
      </c>
      <c r="Q12" s="75" t="s">
        <v>804</v>
      </c>
      <c r="R12" s="75" t="s">
        <v>798</v>
      </c>
      <c r="S12" s="75" t="s">
        <v>805</v>
      </c>
      <c r="T12" s="75" t="s">
        <v>800</v>
      </c>
    </row>
    <row r="13" spans="1:156" ht="30" customHeight="1" x14ac:dyDescent="0.2">
      <c r="B13" s="77" t="s">
        <v>806</v>
      </c>
      <c r="C13" s="114"/>
      <c r="D13" s="114"/>
      <c r="E13" s="114"/>
      <c r="F13" s="114"/>
      <c r="G13" s="114"/>
      <c r="H13" s="114"/>
      <c r="I13" s="114"/>
      <c r="L13" s="77" t="s">
        <v>806</v>
      </c>
      <c r="M13" s="115"/>
      <c r="N13" s="115"/>
      <c r="O13" s="115"/>
      <c r="P13" s="115"/>
      <c r="Q13" s="116"/>
      <c r="R13" s="116">
        <f>N13</f>
        <v>0</v>
      </c>
      <c r="S13" s="116"/>
      <c r="T13" s="116"/>
    </row>
    <row r="14" spans="1:156" ht="30" customHeight="1" x14ac:dyDescent="0.2">
      <c r="B14" s="78" t="s">
        <v>807</v>
      </c>
      <c r="C14" s="68">
        <f t="shared" ref="C14:I14" si="0">C13</f>
        <v>0</v>
      </c>
      <c r="D14" s="68">
        <f t="shared" si="0"/>
        <v>0</v>
      </c>
      <c r="E14" s="68">
        <f t="shared" si="0"/>
        <v>0</v>
      </c>
      <c r="F14" s="68">
        <f t="shared" si="0"/>
        <v>0</v>
      </c>
      <c r="G14" s="68">
        <f t="shared" si="0"/>
        <v>0</v>
      </c>
      <c r="H14" s="68">
        <f t="shared" si="0"/>
        <v>0</v>
      </c>
      <c r="I14" s="68">
        <f t="shared" si="0"/>
        <v>0</v>
      </c>
      <c r="L14" s="78" t="s">
        <v>807</v>
      </c>
      <c r="M14" s="68">
        <f>M13</f>
        <v>0</v>
      </c>
      <c r="N14" s="68">
        <f t="shared" ref="N14:T14" si="1">N13</f>
        <v>0</v>
      </c>
      <c r="O14" s="68">
        <f t="shared" si="1"/>
        <v>0</v>
      </c>
      <c r="P14" s="68">
        <f t="shared" si="1"/>
        <v>0</v>
      </c>
      <c r="Q14" s="69">
        <f t="shared" si="1"/>
        <v>0</v>
      </c>
      <c r="R14" s="69">
        <f t="shared" si="1"/>
        <v>0</v>
      </c>
      <c r="S14" s="69">
        <f t="shared" si="1"/>
        <v>0</v>
      </c>
      <c r="T14" s="69">
        <f t="shared" si="1"/>
        <v>0</v>
      </c>
    </row>
    <row r="15" spans="1:156" ht="7.5" customHeight="1" x14ac:dyDescent="0.2"/>
    <row r="16" spans="1:156" ht="63.75" customHeight="1" x14ac:dyDescent="0.2">
      <c r="B16" s="76" t="s">
        <v>808</v>
      </c>
      <c r="C16" s="74" t="s">
        <v>809</v>
      </c>
      <c r="D16" s="74" t="s">
        <v>810</v>
      </c>
      <c r="E16" s="74" t="s">
        <v>811</v>
      </c>
      <c r="F16" s="74" t="s">
        <v>812</v>
      </c>
      <c r="G16" s="74" t="s">
        <v>813</v>
      </c>
      <c r="H16" s="74" t="s">
        <v>814</v>
      </c>
      <c r="I16" s="74" t="s">
        <v>815</v>
      </c>
      <c r="L16" s="76" t="s">
        <v>808</v>
      </c>
      <c r="M16" s="74" t="s">
        <v>816</v>
      </c>
      <c r="N16" s="74" t="s">
        <v>817</v>
      </c>
      <c r="O16" s="74" t="s">
        <v>818</v>
      </c>
      <c r="P16" s="74" t="s">
        <v>819</v>
      </c>
      <c r="Q16" s="75" t="s">
        <v>820</v>
      </c>
      <c r="R16" s="75" t="s">
        <v>821</v>
      </c>
      <c r="S16" s="75" t="s">
        <v>822</v>
      </c>
      <c r="T16" s="75" t="s">
        <v>823</v>
      </c>
    </row>
    <row r="17" spans="2:20" ht="30" customHeight="1" x14ac:dyDescent="0.2">
      <c r="B17" s="77" t="s">
        <v>824</v>
      </c>
      <c r="C17" s="117" t="str">
        <f>IFERROR(C10*C13/100,"")</f>
        <v/>
      </c>
      <c r="D17" s="117" t="str">
        <f t="shared" ref="D17:I17" si="2">IFERROR(D10*D13/100,"")</f>
        <v/>
      </c>
      <c r="E17" s="117" t="str">
        <f t="shared" si="2"/>
        <v/>
      </c>
      <c r="F17" s="117" t="str">
        <f t="shared" si="2"/>
        <v/>
      </c>
      <c r="G17" s="117" t="str">
        <f>IFERROR(G10*G13*F13/100,"")</f>
        <v/>
      </c>
      <c r="H17" s="117" t="str">
        <f>IFERROR(H10*H13*F13/100,"")</f>
        <v/>
      </c>
      <c r="I17" s="117" t="str">
        <f t="shared" si="2"/>
        <v/>
      </c>
      <c r="L17" s="79" t="s">
        <v>824</v>
      </c>
      <c r="M17" s="117" t="str">
        <f>IFERROR(M10*M13/100,"")</f>
        <v/>
      </c>
      <c r="N17" s="117" t="str">
        <f>IFERROR(N10*N13/100,"")</f>
        <v/>
      </c>
      <c r="O17" s="117" t="str">
        <f>IFERROR(O10*O13*N13/100,"")</f>
        <v/>
      </c>
      <c r="P17" s="117" t="str">
        <f>IFERROR(P10*P13*N13/100,"")</f>
        <v/>
      </c>
      <c r="Q17" s="118" t="str">
        <f>IFERROR(Q10*Q13/100,"")</f>
        <v/>
      </c>
      <c r="R17" s="118" t="str">
        <f>IFERROR(R10*R13/100,"")</f>
        <v/>
      </c>
      <c r="S17" s="118" t="str">
        <f>IFERROR(S10*S13*R13/100,"")</f>
        <v/>
      </c>
      <c r="T17" s="118" t="str">
        <f>IFERROR(T10*T13*R13/100,"")</f>
        <v/>
      </c>
    </row>
    <row r="18" spans="2:20" ht="30" customHeight="1" x14ac:dyDescent="0.2">
      <c r="B18" s="78" t="s">
        <v>825</v>
      </c>
      <c r="C18" s="82" t="str">
        <f>IFERROR(C10*C14/100,"")</f>
        <v/>
      </c>
      <c r="D18" s="82" t="str">
        <f t="shared" ref="D18:I18" si="3">IFERROR(D10*D14/100,"")</f>
        <v/>
      </c>
      <c r="E18" s="82" t="str">
        <f t="shared" si="3"/>
        <v/>
      </c>
      <c r="F18" s="82" t="str">
        <f t="shared" si="3"/>
        <v/>
      </c>
      <c r="G18" s="82" t="str">
        <f>IFERROR(G10*G14*F14/100,"")</f>
        <v/>
      </c>
      <c r="H18" s="82" t="str">
        <f>IFERROR(H10*H14*F14/100,"")</f>
        <v/>
      </c>
      <c r="I18" s="82" t="str">
        <f t="shared" si="3"/>
        <v/>
      </c>
      <c r="L18" s="80" t="s">
        <v>825</v>
      </c>
      <c r="M18" s="82" t="str">
        <f>IFERROR(M10*M14/100,"")</f>
        <v/>
      </c>
      <c r="N18" s="82" t="str">
        <f>IFERROR(N10*N14/100,"")</f>
        <v/>
      </c>
      <c r="O18" s="82" t="str">
        <f>IFERROR(O10*O14*N14/100,"")</f>
        <v/>
      </c>
      <c r="P18" s="82" t="str">
        <f>IFERROR(P10*P14*N14/100,"")</f>
        <v/>
      </c>
      <c r="Q18" s="83" t="str">
        <f>IFERROR(Q10*Q14/100,"")</f>
        <v/>
      </c>
      <c r="R18" s="83" t="str">
        <f>IFERROR(R10*R14/100,"")</f>
        <v/>
      </c>
      <c r="S18" s="83" t="str">
        <f>IFERROR(S10*S14*R14/100,"")</f>
        <v/>
      </c>
      <c r="T18" s="83" t="str">
        <f>IFERROR(T10*T14*R14/100,"")</f>
        <v/>
      </c>
    </row>
    <row r="19" spans="2:20" ht="7.5" customHeight="1" x14ac:dyDescent="0.2"/>
    <row r="20" spans="2:20" ht="39.75" customHeight="1" x14ac:dyDescent="0.2">
      <c r="C20" s="81" t="s">
        <v>826</v>
      </c>
      <c r="M20" s="74" t="s">
        <v>827</v>
      </c>
      <c r="N20" s="75" t="s">
        <v>828</v>
      </c>
    </row>
    <row r="21" spans="2:20" ht="30" customHeight="1" x14ac:dyDescent="0.2">
      <c r="B21" s="77" t="s">
        <v>824</v>
      </c>
      <c r="C21" s="117">
        <f>SUM(C17:I17)</f>
        <v>0</v>
      </c>
      <c r="L21" s="77" t="s">
        <v>824</v>
      </c>
      <c r="M21" s="117">
        <f>SUM(M17:P17)</f>
        <v>0</v>
      </c>
      <c r="N21" s="118">
        <f>SUM(Q17:T17)</f>
        <v>0</v>
      </c>
    </row>
    <row r="22" spans="2:20" ht="30" customHeight="1" x14ac:dyDescent="0.2">
      <c r="B22" s="78" t="s">
        <v>825</v>
      </c>
      <c r="C22" s="82">
        <f>SUM(C18:I18)</f>
        <v>0</v>
      </c>
      <c r="L22" s="78" t="s">
        <v>825</v>
      </c>
      <c r="M22" s="82">
        <f>SUM(M18:P18)</f>
        <v>0</v>
      </c>
      <c r="N22" s="83">
        <f>SUM(Q18:T18)</f>
        <v>0</v>
      </c>
    </row>
    <row r="24" spans="2:20" ht="30.75" customHeight="1" x14ac:dyDescent="0.2">
      <c r="B24" s="307" t="s">
        <v>829</v>
      </c>
      <c r="C24" s="308"/>
      <c r="D24" s="309"/>
      <c r="L24" s="307" t="s">
        <v>830</v>
      </c>
      <c r="M24" s="308"/>
      <c r="N24" s="309"/>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6" priority="8" operator="containsText" text="n/a">
      <formula>NOT(ISERROR(SEARCH("n/a",C9)))</formula>
    </cfRule>
  </conditionalFormatting>
  <conditionalFormatting sqref="C10:I10">
    <cfRule type="expression" dxfId="5" priority="5">
      <formula>C$9="n/a"</formula>
    </cfRule>
  </conditionalFormatting>
  <conditionalFormatting sqref="C12:I12">
    <cfRule type="containsText" dxfId="4" priority="7" operator="containsText" text="n/a">
      <formula>NOT(ISERROR(SEARCH("n/a",C12)))</formula>
    </cfRule>
  </conditionalFormatting>
  <conditionalFormatting sqref="C16:I16">
    <cfRule type="containsText" dxfId="3" priority="6" operator="containsText" text="n/a">
      <formula>NOT(ISERROR(SEARCH("n/a",C16)))</formula>
    </cfRule>
  </conditionalFormatting>
  <conditionalFormatting sqref="Q9:T10">
    <cfRule type="expression" dxfId="2" priority="3">
      <formula>$R$10=0</formula>
    </cfRule>
  </conditionalFormatting>
  <conditionalFormatting sqref="Q12:T14">
    <cfRule type="expression" dxfId="1" priority="2">
      <formula>$R$10=0</formula>
    </cfRule>
  </conditionalFormatting>
  <conditionalFormatting sqref="Q16:T18">
    <cfRule type="expression" dxfId="0" priority="1">
      <formula>$R$10=0</formula>
    </cfRule>
  </conditionalFormatting>
  <hyperlinks>
    <hyperlink ref="B1" location="Overview!A1" display="Back to Overview" xr:uid="{00000000-0004-0000-0B00-000000000000}"/>
  </hyperlinks>
  <pageMargins left="0.39370078740157483" right="0.35433070866141736" top="0.9055118110236221" bottom="0.55118110236220474" header="0.31496062992125984" footer="0.31496062992125984"/>
  <pageSetup paperSize="9" scale="53" orientation="landscape" r:id="rId1"/>
  <headerFooter>
    <oddHeader>&amp;LCharge calculator</oddHeader>
  </headerFooter>
  <drawing r:id="rId2"/>
  <extLst>
    <ext xmlns:x14="http://schemas.microsoft.com/office/spreadsheetml/2009/9/main" uri="{CCE6A557-97BC-4b89-ADB6-D9C93CAAB3DF}">
      <x14:dataValidations xmlns:xm="http://schemas.microsoft.com/office/excel/2006/main" xWindow="161" yWindow="606" count="2">
        <x14:dataValidation type="list" errorStyle="information" allowBlank="1" showInputMessage="1" showErrorMessage="1" promptTitle="Tariff selection" prompt="Choose tariff from drop down list" xr:uid="{00000000-0002-0000-0B00-000001000000}">
          <x14:formula1>
            <xm:f>'Annex 1 LV, HV and UMS charges'!$A$14:$A$46</xm:f>
          </x14:formula1>
          <xm:sqref>B10</xm:sqref>
        </x14:dataValidation>
        <x14:dataValidation type="list" errorStyle="warning" allowBlank="1" showInputMessage="1" showErrorMessage="1" promptTitle="Choose site" prompt="Select the EHV site that you would like to calculate charges." xr:uid="{00000000-0002-0000-0B00-000000000000}">
          <x14:formula1>
            <xm:f>'Annex 2 EHV charges'!$G$10:$G$57</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N50"/>
  <sheetViews>
    <sheetView topLeftCell="A5" zoomScale="70" zoomScaleNormal="70" zoomScaleSheetLayoutView="100" workbookViewId="0">
      <selection activeCell="N10" sqref="N10"/>
    </sheetView>
  </sheetViews>
  <sheetFormatPr defaultColWidth="9.140625" defaultRowHeight="27.75" customHeight="1" x14ac:dyDescent="0.2"/>
  <cols>
    <col min="1" max="1" width="49" style="1" bestFit="1" customWidth="1"/>
    <col min="2" max="2" width="17.5703125" style="2" customWidth="1"/>
    <col min="3" max="3" width="8.140625" style="1" customWidth="1"/>
    <col min="4" max="4" width="17.5703125" style="1" customWidth="1"/>
    <col min="5" max="7" width="17.5703125" style="2" customWidth="1"/>
    <col min="8" max="9" width="17.5703125" style="6" customWidth="1"/>
    <col min="10" max="10" width="17.5703125" style="4" customWidth="1"/>
    <col min="11" max="11" width="17.5703125" style="5" customWidth="1"/>
    <col min="12" max="12" width="1.42578125" style="3" customWidth="1"/>
    <col min="13" max="13" width="15.5703125" style="3" customWidth="1"/>
    <col min="14" max="19" width="15.5703125" style="1" customWidth="1"/>
    <col min="20" max="16384" width="9.140625" style="1"/>
  </cols>
  <sheetData>
    <row r="1" spans="1:14" ht="27.75" customHeight="1" x14ac:dyDescent="0.2">
      <c r="A1" s="65" t="s">
        <v>39</v>
      </c>
      <c r="C1" s="2"/>
      <c r="D1" s="2"/>
    </row>
    <row r="2" spans="1:14" ht="27" customHeight="1" x14ac:dyDescent="0.2">
      <c r="A2" s="224" t="str">
        <f>Overview!B4&amp; " - Effective from "&amp;Overview!D4&amp;" - "&amp;Overview!E4&amp;" LV and HV charges"</f>
        <v>Green Generation Energy Networks Cymru Limited - GSP_P - Effective from 1 April 2026 - DRAFT LV and HV charges</v>
      </c>
      <c r="B2" s="224"/>
      <c r="C2" s="224"/>
      <c r="D2" s="224"/>
      <c r="E2" s="224"/>
      <c r="F2" s="224"/>
      <c r="G2" s="224"/>
      <c r="H2" s="224"/>
      <c r="I2" s="224"/>
      <c r="J2" s="224"/>
      <c r="K2" s="224"/>
    </row>
    <row r="3" spans="1:14" s="47" customFormat="1" ht="15" customHeight="1" x14ac:dyDescent="0.2">
      <c r="A3" s="52"/>
      <c r="B3" s="52"/>
      <c r="C3" s="52"/>
      <c r="D3" s="52"/>
      <c r="E3" s="52"/>
      <c r="F3" s="52"/>
      <c r="G3" s="52"/>
      <c r="H3" s="52"/>
      <c r="I3" s="52"/>
      <c r="J3" s="52"/>
      <c r="K3" s="52"/>
      <c r="L3" s="27"/>
      <c r="M3" s="27"/>
    </row>
    <row r="4" spans="1:14" ht="27" customHeight="1" x14ac:dyDescent="0.2">
      <c r="A4" s="224" t="s">
        <v>40</v>
      </c>
      <c r="B4" s="224"/>
      <c r="C4" s="224"/>
      <c r="D4" s="224"/>
      <c r="E4" s="224"/>
      <c r="F4" s="52"/>
      <c r="G4" s="224" t="s">
        <v>41</v>
      </c>
      <c r="H4" s="224"/>
      <c r="I4" s="224"/>
      <c r="J4" s="224"/>
      <c r="K4" s="224"/>
    </row>
    <row r="5" spans="1:14" ht="28.5" customHeight="1" x14ac:dyDescent="0.2">
      <c r="A5" s="46" t="s">
        <v>42</v>
      </c>
      <c r="B5" s="49" t="s">
        <v>43</v>
      </c>
      <c r="C5" s="225" t="s">
        <v>44</v>
      </c>
      <c r="D5" s="226"/>
      <c r="E5" s="48" t="s">
        <v>45</v>
      </c>
      <c r="F5" s="52"/>
      <c r="G5" s="229"/>
      <c r="H5" s="230"/>
      <c r="I5" s="50" t="s">
        <v>46</v>
      </c>
      <c r="J5" s="51" t="s">
        <v>47</v>
      </c>
      <c r="K5" s="48" t="s">
        <v>45</v>
      </c>
      <c r="L5" s="52"/>
      <c r="N5" s="3"/>
    </row>
    <row r="6" spans="1:14" ht="65.25" customHeight="1" x14ac:dyDescent="0.2">
      <c r="A6" s="131" t="s">
        <v>48</v>
      </c>
      <c r="B6" s="126" t="s">
        <v>49</v>
      </c>
      <c r="C6" s="227"/>
      <c r="D6" s="228"/>
      <c r="E6" s="88"/>
      <c r="F6" s="52"/>
      <c r="G6" s="222" t="s">
        <v>50</v>
      </c>
      <c r="H6" s="223"/>
      <c r="I6" s="88"/>
      <c r="J6" s="127" t="s">
        <v>51</v>
      </c>
      <c r="K6" s="88"/>
      <c r="L6" s="52"/>
      <c r="N6" s="3"/>
    </row>
    <row r="7" spans="1:14" ht="65.25" customHeight="1" x14ac:dyDescent="0.2">
      <c r="A7" s="131" t="s">
        <v>48</v>
      </c>
      <c r="B7" s="88"/>
      <c r="C7" s="220" t="s">
        <v>52</v>
      </c>
      <c r="D7" s="221"/>
      <c r="E7" s="88"/>
      <c r="F7" s="52"/>
      <c r="G7" s="222" t="s">
        <v>53</v>
      </c>
      <c r="H7" s="223"/>
      <c r="I7" s="127" t="s">
        <v>49</v>
      </c>
      <c r="J7" s="127" t="s">
        <v>52</v>
      </c>
      <c r="K7" s="88"/>
      <c r="L7" s="52"/>
      <c r="N7" s="3"/>
    </row>
    <row r="8" spans="1:14" ht="65.25" customHeight="1" x14ac:dyDescent="0.2">
      <c r="A8" s="131" t="s">
        <v>48</v>
      </c>
      <c r="B8" s="88"/>
      <c r="C8" s="227"/>
      <c r="D8" s="228"/>
      <c r="E8" s="133" t="s">
        <v>54</v>
      </c>
      <c r="F8" s="52"/>
      <c r="G8" s="222" t="s">
        <v>55</v>
      </c>
      <c r="H8" s="223"/>
      <c r="I8" s="88"/>
      <c r="J8" s="88"/>
      <c r="K8" s="133" t="s">
        <v>54</v>
      </c>
      <c r="L8" s="52"/>
      <c r="N8" s="3"/>
    </row>
    <row r="9" spans="1:14" s="47" customFormat="1" ht="27" customHeight="1" x14ac:dyDescent="0.2">
      <c r="A9" s="132" t="s">
        <v>56</v>
      </c>
      <c r="B9" s="88"/>
      <c r="C9" s="233" t="s">
        <v>57</v>
      </c>
      <c r="D9" s="234"/>
      <c r="E9" s="133" t="s">
        <v>58</v>
      </c>
      <c r="F9" s="52"/>
      <c r="G9" s="222" t="s">
        <v>59</v>
      </c>
      <c r="H9" s="223"/>
      <c r="I9" s="88"/>
      <c r="J9" s="127" t="s">
        <v>57</v>
      </c>
      <c r="K9" s="133" t="s">
        <v>58</v>
      </c>
      <c r="L9" s="52"/>
      <c r="M9" s="27"/>
      <c r="N9" s="27"/>
    </row>
    <row r="10" spans="1:14" s="47" customFormat="1" ht="36" customHeight="1" x14ac:dyDescent="0.2">
      <c r="A10" s="134" t="s">
        <v>60</v>
      </c>
      <c r="B10" s="235" t="s">
        <v>61</v>
      </c>
      <c r="C10" s="236"/>
      <c r="D10" s="236"/>
      <c r="E10" s="237"/>
      <c r="G10" s="231" t="s">
        <v>60</v>
      </c>
      <c r="H10" s="231"/>
      <c r="I10" s="232" t="s">
        <v>61</v>
      </c>
      <c r="J10" s="232"/>
      <c r="K10" s="232"/>
      <c r="M10" s="27"/>
      <c r="N10" s="27"/>
    </row>
    <row r="11" spans="1:14" s="47" customFormat="1" ht="27" customHeight="1" x14ac:dyDescent="0.2">
      <c r="A11" s="52"/>
      <c r="B11" s="52"/>
      <c r="C11" s="52"/>
      <c r="D11" s="52"/>
      <c r="E11" s="52"/>
      <c r="F11" s="52"/>
      <c r="G11" s="52"/>
      <c r="H11" s="52"/>
      <c r="I11" s="52"/>
      <c r="J11" s="52"/>
      <c r="K11" s="52"/>
      <c r="L11" s="52"/>
      <c r="M11" s="27"/>
    </row>
    <row r="12" spans="1:14" s="47" customFormat="1" ht="12.75" customHeight="1" x14ac:dyDescent="0.2">
      <c r="A12" s="52"/>
      <c r="B12" s="52"/>
      <c r="C12" s="52"/>
      <c r="D12" s="52"/>
      <c r="E12" s="52"/>
      <c r="F12" s="52"/>
      <c r="G12" s="52"/>
      <c r="H12" s="52"/>
      <c r="I12" s="52"/>
      <c r="J12" s="52"/>
      <c r="K12" s="52"/>
      <c r="L12" s="27"/>
      <c r="M12" s="27"/>
    </row>
    <row r="13" spans="1:14" ht="78.75" customHeight="1" x14ac:dyDescent="0.2">
      <c r="A13" s="20" t="s">
        <v>62</v>
      </c>
      <c r="B13" s="9" t="s">
        <v>63</v>
      </c>
      <c r="C13" s="9" t="s">
        <v>64</v>
      </c>
      <c r="D13" s="32" t="s">
        <v>65</v>
      </c>
      <c r="E13" s="32" t="s">
        <v>66</v>
      </c>
      <c r="F13" s="32" t="s">
        <v>67</v>
      </c>
      <c r="G13" s="9" t="s">
        <v>68</v>
      </c>
      <c r="H13" s="9" t="s">
        <v>69</v>
      </c>
      <c r="I13" s="20" t="s">
        <v>70</v>
      </c>
      <c r="J13" s="9" t="s">
        <v>71</v>
      </c>
      <c r="K13" s="9" t="s">
        <v>72</v>
      </c>
    </row>
    <row r="14" spans="1:14" ht="32.25" customHeight="1" x14ac:dyDescent="0.2">
      <c r="A14" s="168" t="s">
        <v>73</v>
      </c>
      <c r="B14" s="169" t="s">
        <v>74</v>
      </c>
      <c r="C14" s="139" t="s">
        <v>75</v>
      </c>
      <c r="D14" s="146">
        <v>11.446999999999999</v>
      </c>
      <c r="E14" s="147">
        <v>3.9929999999999999</v>
      </c>
      <c r="F14" s="148">
        <v>0.85699999999999998</v>
      </c>
      <c r="G14" s="190">
        <v>11.77</v>
      </c>
      <c r="H14" s="144"/>
      <c r="I14" s="144"/>
      <c r="J14" s="144"/>
      <c r="K14" s="110"/>
    </row>
    <row r="15" spans="1:14" ht="32.25" customHeight="1" x14ac:dyDescent="0.2">
      <c r="A15" s="170" t="s">
        <v>76</v>
      </c>
      <c r="B15" s="169"/>
      <c r="C15" s="140">
        <v>2</v>
      </c>
      <c r="D15" s="146">
        <v>11.446999999999999</v>
      </c>
      <c r="E15" s="147">
        <v>3.9929999999999999</v>
      </c>
      <c r="F15" s="148">
        <v>0.85699999999999998</v>
      </c>
      <c r="G15" s="144"/>
      <c r="H15" s="144"/>
      <c r="I15" s="144"/>
      <c r="J15" s="144"/>
      <c r="K15" s="110"/>
    </row>
    <row r="16" spans="1:14" ht="63.75" customHeight="1" x14ac:dyDescent="0.2">
      <c r="A16" s="170" t="s">
        <v>77</v>
      </c>
      <c r="B16" s="171" t="s">
        <v>78</v>
      </c>
      <c r="C16" s="122" t="s">
        <v>79</v>
      </c>
      <c r="D16" s="146">
        <v>13.842000000000001</v>
      </c>
      <c r="E16" s="147">
        <v>4.8289999999999997</v>
      </c>
      <c r="F16" s="148">
        <v>1.0369999999999999</v>
      </c>
      <c r="G16" s="190">
        <v>27.65</v>
      </c>
      <c r="H16" s="144"/>
      <c r="I16" s="144"/>
      <c r="J16" s="144"/>
      <c r="K16" s="110"/>
    </row>
    <row r="17" spans="1:11" ht="63.75" customHeight="1" x14ac:dyDescent="0.2">
      <c r="A17" s="170" t="s">
        <v>80</v>
      </c>
      <c r="B17" s="172" t="s">
        <v>81</v>
      </c>
      <c r="C17" s="122" t="s">
        <v>79</v>
      </c>
      <c r="D17" s="146">
        <v>13.842000000000001</v>
      </c>
      <c r="E17" s="147">
        <v>4.8289999999999997</v>
      </c>
      <c r="F17" s="148">
        <v>1.0369999999999999</v>
      </c>
      <c r="G17" s="190">
        <v>25.24</v>
      </c>
      <c r="H17" s="144"/>
      <c r="I17" s="144"/>
      <c r="J17" s="144"/>
      <c r="K17" s="110"/>
    </row>
    <row r="18" spans="1:11" ht="63.75" customHeight="1" x14ac:dyDescent="0.2">
      <c r="A18" s="170" t="s">
        <v>82</v>
      </c>
      <c r="B18" s="172" t="s">
        <v>83</v>
      </c>
      <c r="C18" s="122" t="s">
        <v>79</v>
      </c>
      <c r="D18" s="146">
        <v>13.842000000000001</v>
      </c>
      <c r="E18" s="147">
        <v>4.8289999999999997</v>
      </c>
      <c r="F18" s="148">
        <v>1.0369999999999999</v>
      </c>
      <c r="G18" s="190">
        <v>13.62</v>
      </c>
      <c r="H18" s="144"/>
      <c r="I18" s="144"/>
      <c r="J18" s="144"/>
      <c r="K18" s="110"/>
    </row>
    <row r="19" spans="1:11" ht="63.75" customHeight="1" x14ac:dyDescent="0.2">
      <c r="A19" s="170" t="s">
        <v>84</v>
      </c>
      <c r="B19" s="172" t="s">
        <v>85</v>
      </c>
      <c r="C19" s="122" t="s">
        <v>79</v>
      </c>
      <c r="D19" s="146">
        <v>13.763</v>
      </c>
      <c r="E19" s="147">
        <v>4.7489999999999997</v>
      </c>
      <c r="F19" s="148">
        <v>0.95699999999999996</v>
      </c>
      <c r="G19" s="190">
        <v>0</v>
      </c>
      <c r="H19" s="144"/>
      <c r="I19" s="144"/>
      <c r="J19" s="144"/>
      <c r="K19" s="110"/>
    </row>
    <row r="20" spans="1:11" ht="63.75" customHeight="1" x14ac:dyDescent="0.2">
      <c r="A20" s="170" t="s">
        <v>86</v>
      </c>
      <c r="B20" s="172" t="s">
        <v>87</v>
      </c>
      <c r="C20" s="122" t="s">
        <v>79</v>
      </c>
      <c r="D20" s="146">
        <v>13.388999999999999</v>
      </c>
      <c r="E20" s="147">
        <v>4.375</v>
      </c>
      <c r="F20" s="148">
        <v>0.58299999999999996</v>
      </c>
      <c r="G20" s="190">
        <v>0</v>
      </c>
      <c r="H20" s="144"/>
      <c r="I20" s="144"/>
      <c r="J20" s="144"/>
      <c r="K20" s="110"/>
    </row>
    <row r="21" spans="1:11" ht="32.25" customHeight="1" x14ac:dyDescent="0.2">
      <c r="A21" s="170" t="s">
        <v>88</v>
      </c>
      <c r="B21" s="169" t="s">
        <v>89</v>
      </c>
      <c r="C21" s="140">
        <v>4</v>
      </c>
      <c r="D21" s="146">
        <v>13.842000000000001</v>
      </c>
      <c r="E21" s="147">
        <v>4.8289999999999997</v>
      </c>
      <c r="F21" s="148">
        <v>1.0369999999999999</v>
      </c>
      <c r="G21" s="144"/>
      <c r="H21" s="144"/>
      <c r="I21" s="144"/>
      <c r="J21" s="144"/>
      <c r="K21" s="110"/>
    </row>
    <row r="22" spans="1:11" ht="32.25" customHeight="1" x14ac:dyDescent="0.2">
      <c r="A22" s="170" t="s">
        <v>90</v>
      </c>
      <c r="B22" s="172" t="s">
        <v>91</v>
      </c>
      <c r="C22" s="140">
        <v>0</v>
      </c>
      <c r="D22" s="146">
        <v>8.56</v>
      </c>
      <c r="E22" s="147">
        <v>2.8319999999999999</v>
      </c>
      <c r="F22" s="148">
        <v>0.68300000000000005</v>
      </c>
      <c r="G22" s="190">
        <v>73.17</v>
      </c>
      <c r="H22" s="190">
        <v>13.83</v>
      </c>
      <c r="I22" s="191">
        <v>13.83</v>
      </c>
      <c r="J22" s="143">
        <v>0.442</v>
      </c>
      <c r="K22" s="110"/>
    </row>
    <row r="23" spans="1:11" ht="32.25" customHeight="1" x14ac:dyDescent="0.2">
      <c r="A23" s="170" t="s">
        <v>92</v>
      </c>
      <c r="B23" s="172" t="s">
        <v>93</v>
      </c>
      <c r="C23" s="140">
        <v>0</v>
      </c>
      <c r="D23" s="146">
        <v>8.2230000000000008</v>
      </c>
      <c r="E23" s="147">
        <v>2.496</v>
      </c>
      <c r="F23" s="148">
        <v>0.34599999999999997</v>
      </c>
      <c r="G23" s="190">
        <v>0</v>
      </c>
      <c r="H23" s="190">
        <v>13.83</v>
      </c>
      <c r="I23" s="191">
        <v>13.83</v>
      </c>
      <c r="J23" s="143">
        <v>0.442</v>
      </c>
      <c r="K23" s="110"/>
    </row>
    <row r="24" spans="1:11" ht="32.25" customHeight="1" x14ac:dyDescent="0.2">
      <c r="A24" s="170" t="s">
        <v>94</v>
      </c>
      <c r="B24" s="172" t="s">
        <v>95</v>
      </c>
      <c r="C24" s="140">
        <v>0</v>
      </c>
      <c r="D24" s="146">
        <v>8.0489999999999995</v>
      </c>
      <c r="E24" s="147">
        <v>2.3210000000000002</v>
      </c>
      <c r="F24" s="148">
        <v>0.29899999999999999</v>
      </c>
      <c r="G24" s="190">
        <v>0</v>
      </c>
      <c r="H24" s="190">
        <v>13.83</v>
      </c>
      <c r="I24" s="191">
        <v>13.83</v>
      </c>
      <c r="J24" s="143">
        <v>0.442</v>
      </c>
      <c r="K24" s="110"/>
    </row>
    <row r="25" spans="1:11" ht="32.25" customHeight="1" x14ac:dyDescent="0.2">
      <c r="A25" s="170" t="s">
        <v>96</v>
      </c>
      <c r="B25" s="172" t="s">
        <v>97</v>
      </c>
      <c r="C25" s="140">
        <v>0</v>
      </c>
      <c r="D25" s="146">
        <v>7.9480000000000004</v>
      </c>
      <c r="E25" s="147">
        <v>2.2210000000000001</v>
      </c>
      <c r="F25" s="148">
        <v>0.29899999999999999</v>
      </c>
      <c r="G25" s="190">
        <v>0</v>
      </c>
      <c r="H25" s="190">
        <v>13.83</v>
      </c>
      <c r="I25" s="191">
        <v>13.83</v>
      </c>
      <c r="J25" s="143">
        <v>0.442</v>
      </c>
      <c r="K25" s="110"/>
    </row>
    <row r="26" spans="1:11" ht="32.25" customHeight="1" x14ac:dyDescent="0.2">
      <c r="A26" s="170" t="s">
        <v>98</v>
      </c>
      <c r="B26" s="172" t="s">
        <v>99</v>
      </c>
      <c r="C26" s="140">
        <v>0</v>
      </c>
      <c r="D26" s="146">
        <v>7.85</v>
      </c>
      <c r="E26" s="147">
        <v>2.1219999999999999</v>
      </c>
      <c r="F26" s="148">
        <v>0.29899999999999999</v>
      </c>
      <c r="G26" s="190">
        <v>0</v>
      </c>
      <c r="H26" s="190">
        <v>13.83</v>
      </c>
      <c r="I26" s="191">
        <v>13.83</v>
      </c>
      <c r="J26" s="143">
        <v>0.442</v>
      </c>
      <c r="K26" s="110"/>
    </row>
    <row r="27" spans="1:11" ht="32.25" customHeight="1" x14ac:dyDescent="0.2">
      <c r="A27" s="170" t="s">
        <v>100</v>
      </c>
      <c r="B27" s="172" t="s">
        <v>101</v>
      </c>
      <c r="C27" s="140">
        <v>0</v>
      </c>
      <c r="D27" s="146">
        <v>3.819</v>
      </c>
      <c r="E27" s="147">
        <v>0.97</v>
      </c>
      <c r="F27" s="148">
        <v>0.38400000000000001</v>
      </c>
      <c r="G27" s="190">
        <v>185.47</v>
      </c>
      <c r="H27" s="190">
        <v>17.97</v>
      </c>
      <c r="I27" s="191">
        <v>17.97</v>
      </c>
      <c r="J27" s="143">
        <v>0.17599999999999999</v>
      </c>
      <c r="K27" s="110"/>
    </row>
    <row r="28" spans="1:11" ht="32.25" customHeight="1" x14ac:dyDescent="0.2">
      <c r="A28" s="170" t="s">
        <v>102</v>
      </c>
      <c r="B28" s="172" t="s">
        <v>103</v>
      </c>
      <c r="C28" s="140">
        <v>0</v>
      </c>
      <c r="D28" s="146">
        <v>3.4830000000000001</v>
      </c>
      <c r="E28" s="147">
        <v>0.63400000000000001</v>
      </c>
      <c r="F28" s="148">
        <v>4.7E-2</v>
      </c>
      <c r="G28" s="190">
        <v>112.3</v>
      </c>
      <c r="H28" s="190">
        <v>17.97</v>
      </c>
      <c r="I28" s="191">
        <v>17.97</v>
      </c>
      <c r="J28" s="143">
        <v>0.17599999999999999</v>
      </c>
      <c r="K28" s="110"/>
    </row>
    <row r="29" spans="1:11" ht="32.25" customHeight="1" x14ac:dyDescent="0.2">
      <c r="A29" s="170" t="s">
        <v>104</v>
      </c>
      <c r="B29" s="172" t="s">
        <v>105</v>
      </c>
      <c r="C29" s="140">
        <v>0</v>
      </c>
      <c r="D29" s="146">
        <v>3.3090000000000002</v>
      </c>
      <c r="E29" s="147">
        <v>0.46</v>
      </c>
      <c r="F29" s="148">
        <v>0</v>
      </c>
      <c r="G29" s="190">
        <v>112.3</v>
      </c>
      <c r="H29" s="190">
        <v>17.97</v>
      </c>
      <c r="I29" s="191">
        <v>17.97</v>
      </c>
      <c r="J29" s="143">
        <v>0.17599999999999999</v>
      </c>
      <c r="K29" s="110"/>
    </row>
    <row r="30" spans="1:11" ht="32.25" customHeight="1" x14ac:dyDescent="0.2">
      <c r="A30" s="170" t="s">
        <v>106</v>
      </c>
      <c r="B30" s="172" t="s">
        <v>107</v>
      </c>
      <c r="C30" s="140">
        <v>0</v>
      </c>
      <c r="D30" s="146">
        <v>3.2080000000000002</v>
      </c>
      <c r="E30" s="147">
        <v>0.35899999999999999</v>
      </c>
      <c r="F30" s="148">
        <v>0</v>
      </c>
      <c r="G30" s="190">
        <v>112.3</v>
      </c>
      <c r="H30" s="190">
        <v>17.97</v>
      </c>
      <c r="I30" s="191">
        <v>17.97</v>
      </c>
      <c r="J30" s="143">
        <v>0.17599999999999999</v>
      </c>
      <c r="K30" s="110"/>
    </row>
    <row r="31" spans="1:11" ht="32.25" customHeight="1" x14ac:dyDescent="0.2">
      <c r="A31" s="170" t="s">
        <v>108</v>
      </c>
      <c r="B31" s="172" t="s">
        <v>109</v>
      </c>
      <c r="C31" s="140">
        <v>0</v>
      </c>
      <c r="D31" s="146">
        <v>3.109</v>
      </c>
      <c r="E31" s="147">
        <v>0.26</v>
      </c>
      <c r="F31" s="148">
        <v>0</v>
      </c>
      <c r="G31" s="190">
        <v>112.3</v>
      </c>
      <c r="H31" s="190">
        <v>17.97</v>
      </c>
      <c r="I31" s="191">
        <v>17.97</v>
      </c>
      <c r="J31" s="143">
        <v>0.17599999999999999</v>
      </c>
      <c r="K31" s="110"/>
    </row>
    <row r="32" spans="1:11" ht="32.25" customHeight="1" x14ac:dyDescent="0.2">
      <c r="A32" s="170" t="s">
        <v>110</v>
      </c>
      <c r="B32" s="172" t="s">
        <v>111</v>
      </c>
      <c r="C32" s="140">
        <v>0</v>
      </c>
      <c r="D32" s="146">
        <v>1.97</v>
      </c>
      <c r="E32" s="147">
        <v>0.52500000000000002</v>
      </c>
      <c r="F32" s="148">
        <v>0.32300000000000001</v>
      </c>
      <c r="G32" s="190">
        <v>821.93</v>
      </c>
      <c r="H32" s="190">
        <v>20.100000000000001</v>
      </c>
      <c r="I32" s="191">
        <v>20.100000000000001</v>
      </c>
      <c r="J32" s="143">
        <v>0.10299999999999999</v>
      </c>
      <c r="K32" s="110"/>
    </row>
    <row r="33" spans="1:11" ht="32.25" customHeight="1" x14ac:dyDescent="0.2">
      <c r="A33" s="170" t="s">
        <v>112</v>
      </c>
      <c r="B33" s="172" t="s">
        <v>113</v>
      </c>
      <c r="C33" s="140">
        <v>0</v>
      </c>
      <c r="D33" s="146">
        <v>1.97</v>
      </c>
      <c r="E33" s="147">
        <v>0.52500000000000002</v>
      </c>
      <c r="F33" s="148">
        <v>0.32300000000000001</v>
      </c>
      <c r="G33" s="190">
        <v>111.58</v>
      </c>
      <c r="H33" s="190">
        <v>20.100000000000001</v>
      </c>
      <c r="I33" s="191">
        <v>20.100000000000001</v>
      </c>
      <c r="J33" s="143">
        <v>0.10299999999999999</v>
      </c>
      <c r="K33" s="110"/>
    </row>
    <row r="34" spans="1:11" ht="32.25" customHeight="1" x14ac:dyDescent="0.2">
      <c r="A34" s="170" t="s">
        <v>114</v>
      </c>
      <c r="B34" s="172" t="s">
        <v>115</v>
      </c>
      <c r="C34" s="140">
        <v>0</v>
      </c>
      <c r="D34" s="146">
        <v>1.4630000000000001</v>
      </c>
      <c r="E34" s="147">
        <v>1.7999999999999999E-2</v>
      </c>
      <c r="F34" s="148">
        <v>0</v>
      </c>
      <c r="G34" s="190">
        <v>0</v>
      </c>
      <c r="H34" s="190">
        <v>20.100000000000001</v>
      </c>
      <c r="I34" s="191">
        <v>20.100000000000001</v>
      </c>
      <c r="J34" s="143">
        <v>0.10299999999999999</v>
      </c>
      <c r="K34" s="110"/>
    </row>
    <row r="35" spans="1:11" ht="32.25" customHeight="1" x14ac:dyDescent="0.2">
      <c r="A35" s="170" t="s">
        <v>116</v>
      </c>
      <c r="B35" s="172" t="s">
        <v>117</v>
      </c>
      <c r="C35" s="140">
        <v>0</v>
      </c>
      <c r="D35" s="146">
        <v>0.65700000000000003</v>
      </c>
      <c r="E35" s="147">
        <v>0</v>
      </c>
      <c r="F35" s="148">
        <v>0</v>
      </c>
      <c r="G35" s="190">
        <v>0</v>
      </c>
      <c r="H35" s="190">
        <v>20.100000000000001</v>
      </c>
      <c r="I35" s="191">
        <v>20.100000000000001</v>
      </c>
      <c r="J35" s="143">
        <v>0.10299999999999999</v>
      </c>
      <c r="K35" s="110"/>
    </row>
    <row r="36" spans="1:11" ht="32.25" customHeight="1" x14ac:dyDescent="0.2">
      <c r="A36" s="170" t="s">
        <v>118</v>
      </c>
      <c r="B36" s="172" t="s">
        <v>119</v>
      </c>
      <c r="C36" s="140">
        <v>0</v>
      </c>
      <c r="D36" s="146">
        <v>0</v>
      </c>
      <c r="E36" s="147">
        <v>0</v>
      </c>
      <c r="F36" s="148">
        <v>0</v>
      </c>
      <c r="G36" s="190">
        <v>0</v>
      </c>
      <c r="H36" s="190">
        <v>20.100000000000001</v>
      </c>
      <c r="I36" s="191">
        <v>20.100000000000001</v>
      </c>
      <c r="J36" s="143">
        <v>0.10299999999999999</v>
      </c>
      <c r="K36" s="110"/>
    </row>
    <row r="37" spans="1:11" ht="98.25" customHeight="1" x14ac:dyDescent="0.2">
      <c r="A37" s="170" t="s">
        <v>120</v>
      </c>
      <c r="B37" s="172" t="s">
        <v>121</v>
      </c>
      <c r="C37" s="140" t="s">
        <v>122</v>
      </c>
      <c r="D37" s="149">
        <v>27.663</v>
      </c>
      <c r="E37" s="150">
        <v>8.9700000000000006</v>
      </c>
      <c r="F37" s="148">
        <v>6.8460000000000001</v>
      </c>
      <c r="G37" s="145"/>
      <c r="H37" s="145"/>
      <c r="I37" s="145"/>
      <c r="J37" s="144"/>
      <c r="K37" s="110"/>
    </row>
    <row r="38" spans="1:11" ht="32.25" customHeight="1" x14ac:dyDescent="0.2">
      <c r="A38" s="170" t="s">
        <v>123</v>
      </c>
      <c r="B38" s="171" t="s">
        <v>124</v>
      </c>
      <c r="C38" s="141">
        <v>0</v>
      </c>
      <c r="D38" s="146">
        <v>-8.3970000000000002</v>
      </c>
      <c r="E38" s="147">
        <v>-2.9289999999999998</v>
      </c>
      <c r="F38" s="148">
        <v>-0.629</v>
      </c>
      <c r="G38" s="190">
        <v>0</v>
      </c>
      <c r="H38" s="144"/>
      <c r="I38" s="144"/>
      <c r="J38" s="144"/>
      <c r="K38" s="110"/>
    </row>
    <row r="39" spans="1:11" ht="32.25" customHeight="1" x14ac:dyDescent="0.2">
      <c r="A39" s="170" t="s">
        <v>125</v>
      </c>
      <c r="B39" s="171" t="s">
        <v>126</v>
      </c>
      <c r="C39" s="140">
        <v>0</v>
      </c>
      <c r="D39" s="146">
        <v>-7.2679999999999998</v>
      </c>
      <c r="E39" s="147">
        <v>-2.4710000000000001</v>
      </c>
      <c r="F39" s="148">
        <v>-0.56200000000000006</v>
      </c>
      <c r="G39" s="190">
        <v>0</v>
      </c>
      <c r="H39" s="144"/>
      <c r="I39" s="144"/>
      <c r="J39" s="144"/>
      <c r="K39" s="110"/>
    </row>
    <row r="40" spans="1:11" ht="32.25" customHeight="1" x14ac:dyDescent="0.2">
      <c r="A40" s="170" t="s">
        <v>127</v>
      </c>
      <c r="B40" s="172" t="s">
        <v>128</v>
      </c>
      <c r="C40" s="140">
        <v>0</v>
      </c>
      <c r="D40" s="146">
        <v>-8.3970000000000002</v>
      </c>
      <c r="E40" s="147">
        <v>-2.9289999999999998</v>
      </c>
      <c r="F40" s="148">
        <v>-0.629</v>
      </c>
      <c r="G40" s="190">
        <v>0</v>
      </c>
      <c r="H40" s="144"/>
      <c r="I40" s="144"/>
      <c r="J40" s="143">
        <v>0.502</v>
      </c>
      <c r="K40" s="110"/>
    </row>
    <row r="41" spans="1:11" ht="32.25" customHeight="1" x14ac:dyDescent="0.2">
      <c r="A41" s="170" t="s">
        <v>129</v>
      </c>
      <c r="B41" s="172"/>
      <c r="C41" s="140">
        <v>0</v>
      </c>
      <c r="D41" s="146">
        <v>-8.3970000000000002</v>
      </c>
      <c r="E41" s="147">
        <v>-2.9289999999999998</v>
      </c>
      <c r="F41" s="148">
        <v>-0.629</v>
      </c>
      <c r="G41" s="190">
        <v>0</v>
      </c>
      <c r="H41" s="144"/>
      <c r="I41" s="144"/>
      <c r="J41" s="144"/>
      <c r="K41" s="110"/>
    </row>
    <row r="42" spans="1:11" ht="32.25" customHeight="1" x14ac:dyDescent="0.2">
      <c r="A42" s="170" t="s">
        <v>130</v>
      </c>
      <c r="B42" s="172" t="s">
        <v>131</v>
      </c>
      <c r="C42" s="140">
        <v>0</v>
      </c>
      <c r="D42" s="146">
        <v>-7.2679999999999998</v>
      </c>
      <c r="E42" s="147">
        <v>-2.4710000000000001</v>
      </c>
      <c r="F42" s="148">
        <v>-0.56200000000000006</v>
      </c>
      <c r="G42" s="190">
        <v>0</v>
      </c>
      <c r="H42" s="144"/>
      <c r="I42" s="144"/>
      <c r="J42" s="143">
        <v>0.38400000000000001</v>
      </c>
      <c r="K42" s="110"/>
    </row>
    <row r="43" spans="1:11" ht="32.25" customHeight="1" x14ac:dyDescent="0.2">
      <c r="A43" s="170" t="s">
        <v>132</v>
      </c>
      <c r="B43" s="172"/>
      <c r="C43" s="140">
        <v>0</v>
      </c>
      <c r="D43" s="146">
        <v>-7.2679999999999998</v>
      </c>
      <c r="E43" s="147">
        <v>-2.4710000000000001</v>
      </c>
      <c r="F43" s="148">
        <v>-0.56200000000000006</v>
      </c>
      <c r="G43" s="190">
        <v>0</v>
      </c>
      <c r="H43" s="144"/>
      <c r="I43" s="144"/>
      <c r="J43" s="144"/>
      <c r="K43" s="110"/>
    </row>
    <row r="44" spans="1:11" ht="32.25" customHeight="1" x14ac:dyDescent="0.2">
      <c r="A44" s="170" t="s">
        <v>133</v>
      </c>
      <c r="B44" s="172" t="s">
        <v>134</v>
      </c>
      <c r="C44" s="140">
        <v>0</v>
      </c>
      <c r="D44" s="146">
        <v>-3.3719999999999999</v>
      </c>
      <c r="E44" s="147">
        <v>-0.85699999999999998</v>
      </c>
      <c r="F44" s="148">
        <v>-0.33900000000000002</v>
      </c>
      <c r="G44" s="190">
        <v>1073.07</v>
      </c>
      <c r="H44" s="144"/>
      <c r="I44" s="144"/>
      <c r="J44" s="143">
        <v>0.32900000000000001</v>
      </c>
      <c r="K44" s="110"/>
    </row>
    <row r="45" spans="1:11" ht="32.25" customHeight="1" x14ac:dyDescent="0.2">
      <c r="A45" s="170" t="s">
        <v>135</v>
      </c>
      <c r="B45" s="172" t="s">
        <v>136</v>
      </c>
      <c r="C45" s="140">
        <v>0</v>
      </c>
      <c r="D45" s="151">
        <v>-2.089</v>
      </c>
      <c r="E45" s="152">
        <v>-0.53100000000000003</v>
      </c>
      <c r="F45" s="153">
        <v>-0.21</v>
      </c>
      <c r="G45" s="192">
        <v>664.82</v>
      </c>
      <c r="H45" s="193"/>
      <c r="I45" s="194"/>
      <c r="J45" s="196">
        <v>0.20399999999999999</v>
      </c>
      <c r="K45" s="110"/>
    </row>
    <row r="46" spans="1:11" ht="32.25" customHeight="1" x14ac:dyDescent="0.2">
      <c r="A46" s="170" t="s">
        <v>137</v>
      </c>
      <c r="B46" s="172"/>
      <c r="C46" s="140">
        <v>0</v>
      </c>
      <c r="D46" s="146">
        <v>-3.3719999999999999</v>
      </c>
      <c r="E46" s="147">
        <v>-0.85699999999999998</v>
      </c>
      <c r="F46" s="148">
        <v>-0.33900000000000002</v>
      </c>
      <c r="G46" s="190">
        <v>1073.07</v>
      </c>
      <c r="H46" s="144"/>
      <c r="I46" s="144"/>
      <c r="J46" s="144"/>
      <c r="K46" s="110"/>
    </row>
    <row r="50" spans="1:1" ht="27.75" customHeight="1" x14ac:dyDescent="0.2">
      <c r="A50" s="2"/>
    </row>
  </sheetData>
  <customSheetViews>
    <customSheetView guid="{5032A364-B81A-48DA-88DA-AB3B86B47EE9}" scale="80" fitToPage="1">
      <pageMargins left="0" right="0" top="0" bottom="0" header="0" footer="0"/>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6">
    <mergeCell ref="G10:H10"/>
    <mergeCell ref="I10:K10"/>
    <mergeCell ref="C8:D8"/>
    <mergeCell ref="C9:D9"/>
    <mergeCell ref="B10:E10"/>
    <mergeCell ref="C7:D7"/>
    <mergeCell ref="G9:H9"/>
    <mergeCell ref="A2:K2"/>
    <mergeCell ref="C5:D5"/>
    <mergeCell ref="C6:D6"/>
    <mergeCell ref="G5:H5"/>
    <mergeCell ref="G4:K4"/>
    <mergeCell ref="A4:E4"/>
    <mergeCell ref="G6:H6"/>
    <mergeCell ref="G7:H7"/>
    <mergeCell ref="G8:H8"/>
  </mergeCells>
  <phoneticPr fontId="12" type="noConversion"/>
  <hyperlinks>
    <hyperlink ref="A1" location="Overview!A1" display="Back to Overview" xr:uid="{00000000-0004-0000-0100-000000000000}"/>
  </hyperlinks>
  <pageMargins left="0.39370078740157483" right="0.35433070866141736" top="0.9055118110236221" bottom="0.55118110236220474" header="0.31496062992125984" footer="0.31496062992125984"/>
  <pageSetup paperSize="9" scale="46" fitToHeight="0" orientation="portrait" r:id="rId2"/>
  <headerFooter scaleWithDoc="0">
    <oddHeader>&amp;L&amp;"Arial,Bold"
Annex 1&amp;"Arial,Regular" -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0"/>
  <sheetViews>
    <sheetView zoomScale="85" zoomScaleNormal="85" zoomScaleSheetLayoutView="100" workbookViewId="0">
      <pane ySplit="9" topLeftCell="A10" activePane="bottomLeft" state="frozen"/>
      <selection activeCell="B1" sqref="B1"/>
      <selection pane="bottomLeft" activeCell="G22" sqref="G22"/>
    </sheetView>
  </sheetViews>
  <sheetFormatPr defaultColWidth="9.140625" defaultRowHeight="27.75" customHeight="1" x14ac:dyDescent="0.2"/>
  <cols>
    <col min="1" max="1" width="14.5703125" style="30" customWidth="1"/>
    <col min="2" max="2" width="7.28515625" style="30" customWidth="1"/>
    <col min="3" max="3" width="17.140625" style="30" customWidth="1"/>
    <col min="4" max="4" width="14.7109375" style="35" customWidth="1"/>
    <col min="5" max="5" width="7.140625" style="35" customWidth="1"/>
    <col min="6" max="6" width="17.28515625" style="35" customWidth="1"/>
    <col min="7" max="7" width="50.7109375" style="35" customWidth="1"/>
    <col min="8" max="8" width="21.7109375" style="35" customWidth="1"/>
    <col min="9" max="9" width="14.7109375" style="35" customWidth="1"/>
    <col min="10" max="10" width="14.7109375" style="36" customWidth="1"/>
    <col min="11" max="12" width="14.7109375" style="37" customWidth="1"/>
    <col min="13" max="16" width="14.7109375" style="30" customWidth="1"/>
    <col min="17" max="18" width="15.5703125" style="30" customWidth="1"/>
    <col min="19" max="16384" width="9.140625" style="30"/>
  </cols>
  <sheetData>
    <row r="1" spans="1:16" ht="66.75" customHeight="1" x14ac:dyDescent="0.2">
      <c r="A1" s="28" t="s">
        <v>39</v>
      </c>
      <c r="B1" s="28"/>
      <c r="C1" s="243" t="s">
        <v>138</v>
      </c>
      <c r="D1" s="243"/>
      <c r="E1" s="29"/>
      <c r="F1" s="242" t="s">
        <v>139</v>
      </c>
      <c r="G1" s="242"/>
      <c r="H1" s="242"/>
      <c r="I1" s="242"/>
      <c r="J1" s="242"/>
      <c r="K1" s="242"/>
      <c r="L1" s="242"/>
      <c r="M1" s="242"/>
      <c r="N1" s="242"/>
      <c r="O1" s="242"/>
      <c r="P1" s="242"/>
    </row>
    <row r="2" spans="1:16" s="31" customFormat="1" ht="25.5" customHeight="1" x14ac:dyDescent="0.2">
      <c r="A2" s="224" t="str">
        <f>Overview!B4&amp; " - Effective from "&amp;Overview!D4&amp;" - "&amp;Overview!E4&amp;" EDCM charges"</f>
        <v>Green Generation Energy Networks Cymru Limited - GSP_P - Effective from 1 April 2026 - DRAFT EDCM charges</v>
      </c>
      <c r="B2" s="224"/>
      <c r="C2" s="224"/>
      <c r="D2" s="224"/>
      <c r="E2" s="224"/>
      <c r="F2" s="224"/>
      <c r="G2" s="224"/>
      <c r="H2" s="224"/>
      <c r="I2" s="224"/>
      <c r="J2" s="224"/>
      <c r="K2" s="224"/>
      <c r="L2" s="224"/>
      <c r="M2" s="224"/>
      <c r="N2" s="224"/>
      <c r="O2" s="224"/>
      <c r="P2" s="224"/>
    </row>
    <row r="3" spans="1:16" s="53" customFormat="1" ht="10.5" customHeight="1" x14ac:dyDescent="0.2">
      <c r="A3" s="52"/>
      <c r="B3" s="52"/>
      <c r="C3" s="52"/>
      <c r="D3" s="52"/>
      <c r="E3" s="52"/>
      <c r="F3" s="52"/>
      <c r="G3" s="52"/>
      <c r="H3" s="52"/>
      <c r="I3" s="52"/>
      <c r="J3" s="52"/>
      <c r="K3" s="52"/>
      <c r="L3" s="52"/>
      <c r="M3" s="52"/>
      <c r="N3" s="52"/>
      <c r="O3" s="52"/>
      <c r="P3" s="52"/>
    </row>
    <row r="4" spans="1:16" s="53" customFormat="1" ht="25.5" customHeight="1" x14ac:dyDescent="0.2">
      <c r="A4" s="224" t="s">
        <v>140</v>
      </c>
      <c r="B4" s="224"/>
      <c r="C4" s="224"/>
      <c r="D4" s="224"/>
      <c r="E4" s="224"/>
      <c r="F4" s="224"/>
      <c r="G4" s="52"/>
      <c r="H4" s="52"/>
      <c r="I4" s="52"/>
      <c r="J4" s="52"/>
      <c r="K4" s="52"/>
      <c r="L4" s="52"/>
      <c r="M4" s="52"/>
      <c r="N4" s="52"/>
      <c r="O4" s="52"/>
      <c r="P4" s="52"/>
    </row>
    <row r="5" spans="1:16" s="53" customFormat="1" ht="25.5" customHeight="1" x14ac:dyDescent="0.2">
      <c r="A5" s="245" t="s">
        <v>42</v>
      </c>
      <c r="B5" s="246"/>
      <c r="C5" s="246"/>
      <c r="D5" s="248" t="s">
        <v>141</v>
      </c>
      <c r="E5" s="248"/>
      <c r="F5" s="248"/>
      <c r="G5" s="52"/>
      <c r="H5" s="52"/>
      <c r="I5" s="52"/>
      <c r="J5" s="52"/>
      <c r="K5" s="52"/>
      <c r="L5" s="52"/>
      <c r="M5" s="52"/>
      <c r="N5" s="52"/>
      <c r="O5" s="52"/>
      <c r="P5" s="52"/>
    </row>
    <row r="6" spans="1:16" s="53" customFormat="1" ht="49.5" customHeight="1" x14ac:dyDescent="0.2">
      <c r="A6" s="247" t="s">
        <v>53</v>
      </c>
      <c r="B6" s="247"/>
      <c r="C6" s="247"/>
      <c r="D6" s="244" t="s">
        <v>49</v>
      </c>
      <c r="E6" s="244"/>
      <c r="F6" s="244"/>
      <c r="G6" s="52"/>
      <c r="H6" s="52"/>
      <c r="I6" s="52"/>
      <c r="J6" s="52"/>
      <c r="K6" s="52"/>
      <c r="L6" s="52"/>
      <c r="M6" s="52"/>
      <c r="N6" s="52"/>
      <c r="O6" s="52"/>
      <c r="P6" s="52"/>
    </row>
    <row r="7" spans="1:16" s="53" customFormat="1" ht="26.25" customHeight="1" x14ac:dyDescent="0.2">
      <c r="A7" s="247" t="s">
        <v>60</v>
      </c>
      <c r="B7" s="247"/>
      <c r="C7" s="247"/>
      <c r="D7" s="241" t="s">
        <v>142</v>
      </c>
      <c r="E7" s="241"/>
      <c r="F7" s="241"/>
      <c r="G7" s="52"/>
      <c r="H7" s="52"/>
      <c r="I7" s="52"/>
      <c r="J7" s="52"/>
      <c r="K7" s="52"/>
      <c r="L7" s="52"/>
      <c r="M7" s="52"/>
      <c r="N7" s="52"/>
      <c r="O7" s="52"/>
      <c r="P7" s="52"/>
    </row>
    <row r="8" spans="1:16" s="53" customFormat="1" ht="10.5" customHeight="1" x14ac:dyDescent="0.2">
      <c r="A8" s="52"/>
      <c r="B8" s="52"/>
      <c r="C8" s="52"/>
      <c r="D8" s="52"/>
      <c r="E8" s="52"/>
      <c r="F8" s="52"/>
      <c r="G8" s="52"/>
      <c r="H8" s="52"/>
      <c r="I8" s="52"/>
      <c r="J8" s="52"/>
      <c r="K8" s="52"/>
      <c r="L8" s="52"/>
      <c r="M8" s="52"/>
      <c r="N8" s="52"/>
      <c r="O8" s="52"/>
      <c r="P8" s="52"/>
    </row>
    <row r="9" spans="1:16" ht="63.75" customHeight="1" x14ac:dyDescent="0.2">
      <c r="A9" s="159" t="s">
        <v>143</v>
      </c>
      <c r="B9" s="160" t="s">
        <v>144</v>
      </c>
      <c r="C9" s="159" t="s">
        <v>145</v>
      </c>
      <c r="D9" s="159" t="s">
        <v>146</v>
      </c>
      <c r="E9" s="160" t="s">
        <v>144</v>
      </c>
      <c r="F9" s="159" t="s">
        <v>147</v>
      </c>
      <c r="G9" s="161" t="s">
        <v>148</v>
      </c>
      <c r="H9" s="161" t="s">
        <v>149</v>
      </c>
      <c r="I9" s="162" t="s">
        <v>150</v>
      </c>
      <c r="J9" s="161" t="s">
        <v>151</v>
      </c>
      <c r="K9" s="161" t="s">
        <v>152</v>
      </c>
      <c r="L9" s="163" t="s">
        <v>153</v>
      </c>
      <c r="M9" s="162" t="s">
        <v>154</v>
      </c>
      <c r="N9" s="161" t="s">
        <v>155</v>
      </c>
      <c r="O9" s="161" t="s">
        <v>156</v>
      </c>
      <c r="P9" s="163" t="s">
        <v>157</v>
      </c>
    </row>
    <row r="10" spans="1:16" ht="36" customHeight="1" x14ac:dyDescent="0.2">
      <c r="A10" s="238" t="s">
        <v>833</v>
      </c>
      <c r="B10" s="239"/>
      <c r="C10" s="239"/>
      <c r="D10" s="239"/>
      <c r="E10" s="239"/>
      <c r="F10" s="239"/>
      <c r="G10" s="239"/>
      <c r="H10" s="239"/>
      <c r="I10" s="239"/>
      <c r="J10" s="239"/>
      <c r="K10" s="239"/>
      <c r="L10" s="239"/>
      <c r="M10" s="239"/>
      <c r="N10" s="239"/>
      <c r="O10" s="239"/>
      <c r="P10" s="240"/>
    </row>
  </sheetData>
  <sortState xmlns:xlrd2="http://schemas.microsoft.com/office/spreadsheetml/2017/richdata2" ref="A11:P217">
    <sortCondition ref="A11:A217"/>
  </sortState>
  <mergeCells count="11">
    <mergeCell ref="A10:P10"/>
    <mergeCell ref="D7:F7"/>
    <mergeCell ref="F1:P1"/>
    <mergeCell ref="A2:P2"/>
    <mergeCell ref="C1:D1"/>
    <mergeCell ref="D6:F6"/>
    <mergeCell ref="A5:C5"/>
    <mergeCell ref="A6:C6"/>
    <mergeCell ref="A4:F4"/>
    <mergeCell ref="D5:F5"/>
    <mergeCell ref="A7:C7"/>
  </mergeCells>
  <hyperlinks>
    <hyperlink ref="A1" location="Overview!A1" display="Back to Overview" xr:uid="{00000000-0004-0000-0200-000000000000}"/>
  </hyperlinks>
  <pageMargins left="0.39370078740157483" right="0.35433070866141736" top="0.9055118110236221" bottom="0.55118110236220474" header="0.31496062992125984" footer="0.31496062992125984"/>
  <pageSetup paperSize="9" scale="56"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12"/>
  <sheetViews>
    <sheetView zoomScale="90" zoomScaleNormal="90" zoomScaleSheetLayoutView="100" workbookViewId="0">
      <selection activeCell="D5" sqref="D5"/>
    </sheetView>
  </sheetViews>
  <sheetFormatPr defaultColWidth="9.140625" defaultRowHeight="12.75" x14ac:dyDescent="0.2"/>
  <cols>
    <col min="1" max="1" width="14.7109375" style="30" customWidth="1"/>
    <col min="2" max="2" width="8.7109375" style="35" customWidth="1"/>
    <col min="3" max="3" width="16.7109375" style="35" bestFit="1" customWidth="1"/>
    <col min="4" max="4" width="54.85546875" style="35" customWidth="1"/>
    <col min="5" max="5" width="14.7109375" style="36" customWidth="1"/>
    <col min="6" max="7" width="14.7109375" style="37" customWidth="1"/>
    <col min="8" max="8" width="14.7109375" style="30" customWidth="1"/>
    <col min="9" max="9" width="15.5703125" style="30" customWidth="1"/>
    <col min="10" max="13" width="9.140625" style="30"/>
    <col min="14" max="14" width="9.42578125" style="30" bestFit="1" customWidth="1"/>
    <col min="15" max="16384" width="9.140625" style="30"/>
  </cols>
  <sheetData>
    <row r="1" spans="1:14" ht="66.75" customHeight="1" x14ac:dyDescent="0.2">
      <c r="A1" s="242" t="s">
        <v>158</v>
      </c>
      <c r="B1" s="242"/>
      <c r="C1" s="242"/>
      <c r="D1" s="242"/>
      <c r="E1" s="242"/>
      <c r="F1" s="242"/>
      <c r="G1" s="242"/>
      <c r="H1" s="242"/>
    </row>
    <row r="2" spans="1:14" s="31" customFormat="1" ht="25.5" customHeight="1" x14ac:dyDescent="0.2">
      <c r="A2" s="249" t="str">
        <f>Overview!B4&amp; " - Effective from "&amp;Overview!D4&amp;" - "&amp;Overview!E4&amp;" EDCM import charges"</f>
        <v>Green Generation Energy Networks Cymru Limited - GSP_P - Effective from 1 April 2026 - DRAFT EDCM import charges</v>
      </c>
      <c r="B2" s="250"/>
      <c r="C2" s="250"/>
      <c r="D2" s="250"/>
      <c r="E2" s="250"/>
      <c r="F2" s="250"/>
      <c r="G2" s="250"/>
      <c r="H2" s="251"/>
    </row>
    <row r="3" spans="1:14" s="53" customFormat="1" ht="18" x14ac:dyDescent="0.2">
      <c r="A3" s="58"/>
      <c r="B3" s="101"/>
      <c r="C3" s="101"/>
      <c r="D3" s="59"/>
      <c r="E3" s="60"/>
      <c r="F3" s="60"/>
      <c r="G3" s="61"/>
      <c r="H3" s="61"/>
      <c r="I3" s="52"/>
      <c r="J3" s="52"/>
      <c r="K3" s="52"/>
      <c r="L3" s="52"/>
      <c r="M3" s="52"/>
      <c r="N3" s="52"/>
    </row>
    <row r="4" spans="1:14" ht="60.75" customHeight="1" x14ac:dyDescent="0.2">
      <c r="A4" s="159" t="s">
        <v>159</v>
      </c>
      <c r="B4" s="160" t="s">
        <v>144</v>
      </c>
      <c r="C4" s="159" t="s">
        <v>145</v>
      </c>
      <c r="D4" s="34" t="s">
        <v>148</v>
      </c>
      <c r="E4" s="84" t="str">
        <f>'Annex 2 EHV charges'!I9</f>
        <v>Import
Super Red
unit charge
(p/kWh)</v>
      </c>
      <c r="F4" s="84" t="str">
        <f>'Annex 2 EHV charges'!J9</f>
        <v>Import
fixed charge
(p/day)</v>
      </c>
      <c r="G4" s="84" t="str">
        <f>'Annex 2 EHV charges'!K9</f>
        <v>Import
capacity charge
(p/kVA/day)</v>
      </c>
      <c r="H4" s="84" t="str">
        <f>'Annex 2 EHV charges'!L9</f>
        <v>Import
exceeded capacity charge
(p/kVA/day)</v>
      </c>
    </row>
    <row r="5" spans="1:14" ht="63.75" customHeight="1" x14ac:dyDescent="0.2">
      <c r="A5" s="182"/>
      <c r="B5" s="182"/>
      <c r="C5" s="182"/>
      <c r="D5" s="211" t="s">
        <v>833</v>
      </c>
      <c r="E5" s="98" t="str">
        <f>IFERROR(IF(VLOOKUP($A5,'Annex 2 EHV charges'!$A:$P,9,FALSE)=0,"",VLOOKUP($A5,'Annex 2 EHV charges'!$A:$P,9,FALSE)),"")</f>
        <v/>
      </c>
      <c r="F5" s="99" t="str">
        <f>IFERROR(IF(VLOOKUP($A5,'Annex 2 EHV charges'!$A:$P,10,FALSE)=0,"",VLOOKUP($A5,'Annex 2 EHV charges'!$A:$P,10,FALSE)),"")</f>
        <v/>
      </c>
      <c r="G5" s="98" t="str">
        <f>IFERROR(IF(VLOOKUP($A5,'Annex 2 EHV charges'!$A:$P,11,FALSE)=0,"",VLOOKUP($A5,'Annex 2 EHV charges'!$A:$P,11,FALSE)),"")</f>
        <v/>
      </c>
      <c r="H5" s="98" t="str">
        <f>IFERROR(IF(VLOOKUP($A5,'Annex 2 EHV charges'!$A:$P,12,FALSE)=0,"",VLOOKUP($A5,'Annex 2 EHV charges'!$A:$P,12,FALSE)),"")</f>
        <v/>
      </c>
    </row>
    <row r="6" spans="1:14" ht="30.75" customHeight="1" x14ac:dyDescent="0.2">
      <c r="A6" s="183" t="str">
        <f t="array" ref="A6">IFERROR(INDEX('Annex 2 EHV charges'!#REF!, MATCH(0, IF(ISBLANK('Annex 2 EHV charges'!#REF!),1, COUNTIF(A$4:$A5, 'Annex 2 EHV charges'!#REF!)), 0)),"")</f>
        <v/>
      </c>
      <c r="B6" s="184" t="str">
        <f>IF($A6="","",VLOOKUP($A6,'Annex 2 EHV charges'!$A:$P,2,0))</f>
        <v/>
      </c>
      <c r="C6" s="185" t="str">
        <f>IF($A6="","",VLOOKUP($A6,'Annex 2 EHV charges'!$A:$P,3,0))</f>
        <v/>
      </c>
      <c r="D6" s="100" t="str">
        <f>IF($A6="","",VLOOKUP($A6,'Annex 2 EHV charges'!$A:$P,7,0))</f>
        <v/>
      </c>
      <c r="E6" s="98" t="str">
        <f>IFERROR(IF(VLOOKUP($A6,'Annex 2 EHV charges'!$A:$P,9,FALSE)=0,"",VLOOKUP($A6,'Annex 2 EHV charges'!$A:$P,9,FALSE)),"")</f>
        <v/>
      </c>
      <c r="F6" s="99" t="str">
        <f>IFERROR(IF(VLOOKUP($A6,'Annex 2 EHV charges'!$A:$P,10,FALSE)=0,"",VLOOKUP($A6,'Annex 2 EHV charges'!$A:$P,10,FALSE)),"")</f>
        <v/>
      </c>
      <c r="G6" s="98" t="str">
        <f>IFERROR(IF(VLOOKUP($A6,'Annex 2 EHV charges'!$A:$P,11,FALSE)=0,"",VLOOKUP($A6,'Annex 2 EHV charges'!$A:$P,11,FALSE)),"")</f>
        <v/>
      </c>
      <c r="H6" s="98" t="str">
        <f>IFERROR(IF(VLOOKUP($A6,'Annex 2 EHV charges'!$A:$P,12,FALSE)=0,"",VLOOKUP($A6,'Annex 2 EHV charges'!$A:$P,12,FALSE)),"")</f>
        <v/>
      </c>
    </row>
    <row r="7" spans="1:14" ht="30.75" customHeight="1" x14ac:dyDescent="0.2">
      <c r="A7" s="100" t="str">
        <f t="array" ref="A7">IFERROR(INDEX('Annex 2 EHV charges'!#REF!, MATCH(0, IF(ISBLANK('Annex 2 EHV charges'!#REF!),1, COUNTIF(A$4:$A6, 'Annex 2 EHV charges'!#REF!)), 0)),"")</f>
        <v/>
      </c>
      <c r="B7" s="102" t="str">
        <f>IF($A7="","",VLOOKUP($A7,'Annex 2 EHV charges'!$A:$P,2,0))</f>
        <v/>
      </c>
      <c r="C7" s="103" t="str">
        <f>IF($A7="","",VLOOKUP($A7,'Annex 2 EHV charges'!$A:$P,3,0))</f>
        <v/>
      </c>
      <c r="D7" s="100" t="str">
        <f>IF($A7="","",VLOOKUP($A7,'Annex 2 EHV charges'!$A:$P,7,0))</f>
        <v/>
      </c>
      <c r="E7" s="98" t="str">
        <f>IFERROR(IF(VLOOKUP($A7,'Annex 2 EHV charges'!$A:$P,9,FALSE)=0,"",VLOOKUP($A7,'Annex 2 EHV charges'!$A:$P,9,FALSE)),"")</f>
        <v/>
      </c>
      <c r="F7" s="99" t="str">
        <f>IFERROR(IF(VLOOKUP($A7,'Annex 2 EHV charges'!$A:$P,10,FALSE)=0,"",VLOOKUP($A7,'Annex 2 EHV charges'!$A:$P,10,FALSE)),"")</f>
        <v/>
      </c>
      <c r="G7" s="98" t="str">
        <f>IFERROR(IF(VLOOKUP($A7,'Annex 2 EHV charges'!$A:$P,11,FALSE)=0,"",VLOOKUP($A7,'Annex 2 EHV charges'!$A:$P,11,FALSE)),"")</f>
        <v/>
      </c>
      <c r="H7" s="98" t="str">
        <f>IFERROR(IF(VLOOKUP($A7,'Annex 2 EHV charges'!$A:$P,12,FALSE)=0,"",VLOOKUP($A7,'Annex 2 EHV charges'!$A:$P,12,FALSE)),"")</f>
        <v/>
      </c>
    </row>
    <row r="8" spans="1:14" ht="30.75" customHeight="1" x14ac:dyDescent="0.2">
      <c r="A8" s="100" t="str">
        <f t="array" ref="A8">IFERROR(INDEX('Annex 2 EHV charges'!#REF!, MATCH(0, IF(ISBLANK('Annex 2 EHV charges'!#REF!),1, COUNTIF(A$4:$A7, 'Annex 2 EHV charges'!#REF!)), 0)),"")</f>
        <v/>
      </c>
      <c r="B8" s="102" t="str">
        <f>IF($A8="","",VLOOKUP($A8,'Annex 2 EHV charges'!$A:$P,2,0))</f>
        <v/>
      </c>
      <c r="C8" s="103" t="str">
        <f>IF($A8="","",VLOOKUP($A8,'Annex 2 EHV charges'!$A:$P,3,0))</f>
        <v/>
      </c>
      <c r="D8" s="100" t="str">
        <f>IF($A8="","",VLOOKUP($A8,'Annex 2 EHV charges'!$A:$P,7,0))</f>
        <v/>
      </c>
      <c r="E8" s="98" t="str">
        <f>IFERROR(IF(VLOOKUP($A8,'Annex 2 EHV charges'!$A:$P,9,FALSE)=0,"",VLOOKUP($A8,'Annex 2 EHV charges'!$A:$P,9,FALSE)),"")</f>
        <v/>
      </c>
      <c r="F8" s="99" t="str">
        <f>IFERROR(IF(VLOOKUP($A8,'Annex 2 EHV charges'!$A:$P,10,FALSE)=0,"",VLOOKUP($A8,'Annex 2 EHV charges'!$A:$P,10,FALSE)),"")</f>
        <v/>
      </c>
      <c r="G8" s="98" t="str">
        <f>IFERROR(IF(VLOOKUP($A8,'Annex 2 EHV charges'!$A:$P,11,FALSE)=0,"",VLOOKUP($A8,'Annex 2 EHV charges'!$A:$P,11,FALSE)),"")</f>
        <v/>
      </c>
      <c r="H8" s="98" t="str">
        <f>IFERROR(IF(VLOOKUP($A8,'Annex 2 EHV charges'!$A:$P,12,FALSE)=0,"",VLOOKUP($A8,'Annex 2 EHV charges'!$A:$P,12,FALSE)),"")</f>
        <v/>
      </c>
    </row>
    <row r="9" spans="1:14" ht="30.75" customHeight="1" x14ac:dyDescent="0.2">
      <c r="A9" s="100" t="str">
        <f t="array" ref="A9">IFERROR(INDEX('Annex 2 EHV charges'!#REF!, MATCH(0, IF(ISBLANK('Annex 2 EHV charges'!#REF!),1, COUNTIF(A$4:$A8, 'Annex 2 EHV charges'!#REF!)), 0)),"")</f>
        <v/>
      </c>
      <c r="B9" s="102" t="str">
        <f>IF($A9="","",VLOOKUP($A9,'Annex 2 EHV charges'!$A:$P,2,0))</f>
        <v/>
      </c>
      <c r="C9" s="103" t="str">
        <f>IF($A9="","",VLOOKUP($A9,'Annex 2 EHV charges'!$A:$P,3,0))</f>
        <v/>
      </c>
      <c r="D9" s="100" t="str">
        <f>IF($A9="","",VLOOKUP($A9,'Annex 2 EHV charges'!$A:$P,7,0))</f>
        <v/>
      </c>
      <c r="E9" s="98" t="str">
        <f>IFERROR(IF(VLOOKUP($A9,'Annex 2 EHV charges'!$A:$P,9,FALSE)=0,"",VLOOKUP($A9,'Annex 2 EHV charges'!$A:$P,9,FALSE)),"")</f>
        <v/>
      </c>
      <c r="F9" s="99" t="str">
        <f>IFERROR(IF(VLOOKUP($A9,'Annex 2 EHV charges'!$A:$P,10,FALSE)=0,"",VLOOKUP($A9,'Annex 2 EHV charges'!$A:$P,10,FALSE)),"")</f>
        <v/>
      </c>
      <c r="G9" s="98" t="str">
        <f>IFERROR(IF(VLOOKUP($A9,'Annex 2 EHV charges'!$A:$P,11,FALSE)=0,"",VLOOKUP($A9,'Annex 2 EHV charges'!$A:$P,11,FALSE)),"")</f>
        <v/>
      </c>
      <c r="H9" s="98" t="str">
        <f>IFERROR(IF(VLOOKUP($A9,'Annex 2 EHV charges'!$A:$P,12,FALSE)=0,"",VLOOKUP($A9,'Annex 2 EHV charges'!$A:$P,12,FALSE)),"")</f>
        <v/>
      </c>
    </row>
    <row r="10" spans="1:14" ht="30.75" customHeight="1" x14ac:dyDescent="0.2">
      <c r="A10" s="100" t="str">
        <f t="array" ref="A10">IFERROR(INDEX('Annex 2 EHV charges'!#REF!, MATCH(0, IF(ISBLANK('Annex 2 EHV charges'!#REF!),1, COUNTIF(A$4:$A9, 'Annex 2 EHV charges'!#REF!)), 0)),"")</f>
        <v/>
      </c>
      <c r="B10" s="102" t="str">
        <f>IF($A10="","",VLOOKUP($A10,'Annex 2 EHV charges'!$A:$P,2,0))</f>
        <v/>
      </c>
      <c r="C10" s="103" t="str">
        <f>IF($A10="","",VLOOKUP($A10,'Annex 2 EHV charges'!$A:$P,3,0))</f>
        <v/>
      </c>
      <c r="D10" s="100" t="str">
        <f>IF($A10="","",VLOOKUP($A10,'Annex 2 EHV charges'!$A:$P,7,0))</f>
        <v/>
      </c>
      <c r="E10" s="98" t="str">
        <f>IFERROR(IF(VLOOKUP($A10,'Annex 2 EHV charges'!$A:$P,9,FALSE)=0,"",VLOOKUP($A10,'Annex 2 EHV charges'!$A:$P,9,FALSE)),"")</f>
        <v/>
      </c>
      <c r="F10" s="99" t="str">
        <f>IFERROR(IF(VLOOKUP($A10,'Annex 2 EHV charges'!$A:$P,10,FALSE)=0,"",VLOOKUP($A10,'Annex 2 EHV charges'!$A:$P,10,FALSE)),"")</f>
        <v/>
      </c>
      <c r="G10" s="98" t="str">
        <f>IFERROR(IF(VLOOKUP($A10,'Annex 2 EHV charges'!$A:$P,11,FALSE)=0,"",VLOOKUP($A10,'Annex 2 EHV charges'!$A:$P,11,FALSE)),"")</f>
        <v/>
      </c>
      <c r="H10" s="98" t="str">
        <f>IFERROR(IF(VLOOKUP($A10,'Annex 2 EHV charges'!$A:$P,12,FALSE)=0,"",VLOOKUP($A10,'Annex 2 EHV charges'!$A:$P,12,FALSE)),"")</f>
        <v/>
      </c>
    </row>
    <row r="11" spans="1:14" ht="30.75" customHeight="1" x14ac:dyDescent="0.2">
      <c r="A11" s="100" t="str">
        <f t="array" ref="A11">IFERROR(INDEX('Annex 2 EHV charges'!#REF!, MATCH(0, IF(ISBLANK('Annex 2 EHV charges'!#REF!),1, COUNTIF(A$4:$A10, 'Annex 2 EHV charges'!#REF!)), 0)),"")</f>
        <v/>
      </c>
      <c r="B11" s="102" t="str">
        <f>IF($A11="","",VLOOKUP($A11,'Annex 2 EHV charges'!$A:$P,2,0))</f>
        <v/>
      </c>
      <c r="C11" s="103" t="str">
        <f>IF($A11="","",VLOOKUP($A11,'Annex 2 EHV charges'!$A:$P,3,0))</f>
        <v/>
      </c>
      <c r="D11" s="100" t="str">
        <f>IF($A11="","",VLOOKUP($A11,'Annex 2 EHV charges'!$A:$P,7,0))</f>
        <v/>
      </c>
      <c r="E11" s="98" t="str">
        <f>IFERROR(IF(VLOOKUP($A11,'Annex 2 EHV charges'!$A:$P,9,FALSE)=0,"",VLOOKUP($A11,'Annex 2 EHV charges'!$A:$P,9,FALSE)),"")</f>
        <v/>
      </c>
      <c r="F11" s="99" t="str">
        <f>IFERROR(IF(VLOOKUP($A11,'Annex 2 EHV charges'!$A:$P,10,FALSE)=0,"",VLOOKUP($A11,'Annex 2 EHV charges'!$A:$P,10,FALSE)),"")</f>
        <v/>
      </c>
      <c r="G11" s="98" t="str">
        <f>IFERROR(IF(VLOOKUP($A11,'Annex 2 EHV charges'!$A:$P,11,FALSE)=0,"",VLOOKUP($A11,'Annex 2 EHV charges'!$A:$P,11,FALSE)),"")</f>
        <v/>
      </c>
      <c r="H11" s="98" t="str">
        <f>IFERROR(IF(VLOOKUP($A11,'Annex 2 EHV charges'!$A:$P,12,FALSE)=0,"",VLOOKUP($A11,'Annex 2 EHV charges'!$A:$P,12,FALSE)),"")</f>
        <v/>
      </c>
    </row>
    <row r="12" spans="1:14" ht="30.75" customHeight="1" x14ac:dyDescent="0.2">
      <c r="A12" s="100" t="str">
        <f t="array" ref="A12">IFERROR(INDEX('Annex 2 EHV charges'!#REF!, MATCH(0, IF(ISBLANK('Annex 2 EHV charges'!#REF!),1, COUNTIF(A$4:$A11, 'Annex 2 EHV charges'!#REF!)), 0)),"")</f>
        <v/>
      </c>
      <c r="B12" s="102" t="str">
        <f>IF($A12="","",VLOOKUP($A12,'Annex 2 EHV charges'!$A:$P,2,0))</f>
        <v/>
      </c>
      <c r="C12" s="103" t="str">
        <f>IF($A12="","",VLOOKUP($A12,'Annex 2 EHV charges'!$A:$P,3,0))</f>
        <v/>
      </c>
      <c r="D12" s="100" t="str">
        <f>IF($A12="","",VLOOKUP($A12,'Annex 2 EHV charges'!$A:$P,7,0))</f>
        <v/>
      </c>
      <c r="E12" s="98" t="str">
        <f>IFERROR(IF(VLOOKUP($A12,'Annex 2 EHV charges'!$A:$P,9,FALSE)=0,"",VLOOKUP($A12,'Annex 2 EHV charges'!$A:$P,9,FALSE)),"")</f>
        <v/>
      </c>
      <c r="F12" s="99" t="str">
        <f>IFERROR(IF(VLOOKUP($A12,'Annex 2 EHV charges'!$A:$P,10,FALSE)=0,"",VLOOKUP($A12,'Annex 2 EHV charges'!$A:$P,10,FALSE)),"")</f>
        <v/>
      </c>
      <c r="G12" s="98" t="str">
        <f>IFERROR(IF(VLOOKUP($A12,'Annex 2 EHV charges'!$A:$P,11,FALSE)=0,"",VLOOKUP($A12,'Annex 2 EHV charges'!$A:$P,11,FALSE)),"")</f>
        <v/>
      </c>
      <c r="H12" s="98" t="str">
        <f>IFERROR(IF(VLOOKUP($A12,'Annex 2 EHV charges'!$A:$P,12,FALSE)=0,"",VLOOKUP($A12,'Annex 2 EHV charges'!$A:$P,12,FALSE)),"")</f>
        <v/>
      </c>
    </row>
    <row r="13" spans="1:14" ht="30.75" customHeight="1" x14ac:dyDescent="0.2">
      <c r="A13" s="100" t="str">
        <f t="array" ref="A13">IFERROR(INDEX('Annex 2 EHV charges'!#REF!, MATCH(0, IF(ISBLANK('Annex 2 EHV charges'!#REF!),1, COUNTIF(A$4:$A12, 'Annex 2 EHV charges'!#REF!)), 0)),"")</f>
        <v/>
      </c>
      <c r="B13" s="102" t="str">
        <f>IF($A13="","",VLOOKUP($A13,'Annex 2 EHV charges'!$A:$P,2,0))</f>
        <v/>
      </c>
      <c r="C13" s="103" t="str">
        <f>IF($A13="","",VLOOKUP($A13,'Annex 2 EHV charges'!$A:$P,3,0))</f>
        <v/>
      </c>
      <c r="D13" s="100" t="str">
        <f>IF($A13="","",VLOOKUP($A13,'Annex 2 EHV charges'!$A:$P,7,0))</f>
        <v/>
      </c>
      <c r="E13" s="98" t="str">
        <f>IFERROR(IF(VLOOKUP($A13,'Annex 2 EHV charges'!$A:$P,9,FALSE)=0,"",VLOOKUP($A13,'Annex 2 EHV charges'!$A:$P,9,FALSE)),"")</f>
        <v/>
      </c>
      <c r="F13" s="99" t="str">
        <f>IFERROR(IF(VLOOKUP($A13,'Annex 2 EHV charges'!$A:$P,10,FALSE)=0,"",VLOOKUP($A13,'Annex 2 EHV charges'!$A:$P,10,FALSE)),"")</f>
        <v/>
      </c>
      <c r="G13" s="98" t="str">
        <f>IFERROR(IF(VLOOKUP($A13,'Annex 2 EHV charges'!$A:$P,11,FALSE)=0,"",VLOOKUP($A13,'Annex 2 EHV charges'!$A:$P,11,FALSE)),"")</f>
        <v/>
      </c>
      <c r="H13" s="98" t="str">
        <f>IFERROR(IF(VLOOKUP($A13,'Annex 2 EHV charges'!$A:$P,12,FALSE)=0,"",VLOOKUP($A13,'Annex 2 EHV charges'!$A:$P,12,FALSE)),"")</f>
        <v/>
      </c>
    </row>
    <row r="14" spans="1:14" ht="30.75" customHeight="1" x14ac:dyDescent="0.2">
      <c r="A14" s="100" t="str">
        <f t="array" ref="A14">IFERROR(INDEX('Annex 2 EHV charges'!#REF!, MATCH(0, IF(ISBLANK('Annex 2 EHV charges'!#REF!),1, COUNTIF(A$4:$A13, 'Annex 2 EHV charges'!#REF!)), 0)),"")</f>
        <v/>
      </c>
      <c r="B14" s="102" t="str">
        <f>IF($A14="","",VLOOKUP($A14,'Annex 2 EHV charges'!$A:$P,2,0))</f>
        <v/>
      </c>
      <c r="C14" s="103" t="str">
        <f>IF($A14="","",VLOOKUP($A14,'Annex 2 EHV charges'!$A:$P,3,0))</f>
        <v/>
      </c>
      <c r="D14" s="100" t="str">
        <f>IF($A14="","",VLOOKUP($A14,'Annex 2 EHV charges'!$A:$P,7,0))</f>
        <v/>
      </c>
      <c r="E14" s="98" t="str">
        <f>IFERROR(IF(VLOOKUP($A14,'Annex 2 EHV charges'!$A:$P,9,FALSE)=0,"",VLOOKUP($A14,'Annex 2 EHV charges'!$A:$P,9,FALSE)),"")</f>
        <v/>
      </c>
      <c r="F14" s="99" t="str">
        <f>IFERROR(IF(VLOOKUP($A14,'Annex 2 EHV charges'!$A:$P,10,FALSE)=0,"",VLOOKUP($A14,'Annex 2 EHV charges'!$A:$P,10,FALSE)),"")</f>
        <v/>
      </c>
      <c r="G14" s="98" t="str">
        <f>IFERROR(IF(VLOOKUP($A14,'Annex 2 EHV charges'!$A:$P,11,FALSE)=0,"",VLOOKUP($A14,'Annex 2 EHV charges'!$A:$P,11,FALSE)),"")</f>
        <v/>
      </c>
      <c r="H14" s="98" t="str">
        <f>IFERROR(IF(VLOOKUP($A14,'Annex 2 EHV charges'!$A:$P,12,FALSE)=0,"",VLOOKUP($A14,'Annex 2 EHV charges'!$A:$P,12,FALSE)),"")</f>
        <v/>
      </c>
    </row>
    <row r="15" spans="1:14" ht="30.75" customHeight="1" x14ac:dyDescent="0.2">
      <c r="A15" s="100" t="str">
        <f t="array" ref="A15">IFERROR(INDEX('Annex 2 EHV charges'!#REF!, MATCH(0, IF(ISBLANK('Annex 2 EHV charges'!#REF!),1, COUNTIF(A$4:$A14, 'Annex 2 EHV charges'!#REF!)), 0)),"")</f>
        <v/>
      </c>
      <c r="B15" s="102" t="str">
        <f>IF($A15="","",VLOOKUP($A15,'Annex 2 EHV charges'!$A:$P,2,0))</f>
        <v/>
      </c>
      <c r="C15" s="103" t="str">
        <f>IF($A15="","",VLOOKUP($A15,'Annex 2 EHV charges'!$A:$P,3,0))</f>
        <v/>
      </c>
      <c r="D15" s="100" t="str">
        <f>IF($A15="","",VLOOKUP($A15,'Annex 2 EHV charges'!$A:$P,7,0))</f>
        <v/>
      </c>
      <c r="E15" s="98" t="str">
        <f>IFERROR(IF(VLOOKUP($A15,'Annex 2 EHV charges'!$A:$P,9,FALSE)=0,"",VLOOKUP($A15,'Annex 2 EHV charges'!$A:$P,9,FALSE)),"")</f>
        <v/>
      </c>
      <c r="F15" s="99" t="str">
        <f>IFERROR(IF(VLOOKUP($A15,'Annex 2 EHV charges'!$A:$P,10,FALSE)=0,"",VLOOKUP($A15,'Annex 2 EHV charges'!$A:$P,10,FALSE)),"")</f>
        <v/>
      </c>
      <c r="G15" s="98" t="str">
        <f>IFERROR(IF(VLOOKUP($A15,'Annex 2 EHV charges'!$A:$P,11,FALSE)=0,"",VLOOKUP($A15,'Annex 2 EHV charges'!$A:$P,11,FALSE)),"")</f>
        <v/>
      </c>
      <c r="H15" s="98" t="str">
        <f>IFERROR(IF(VLOOKUP($A15,'Annex 2 EHV charges'!$A:$P,12,FALSE)=0,"",VLOOKUP($A15,'Annex 2 EHV charges'!$A:$P,12,FALSE)),"")</f>
        <v/>
      </c>
    </row>
    <row r="16" spans="1:14" ht="30.75" customHeight="1" x14ac:dyDescent="0.2">
      <c r="A16" s="100" t="str">
        <f t="array" ref="A16">IFERROR(INDEX('Annex 2 EHV charges'!#REF!, MATCH(0, IF(ISBLANK('Annex 2 EHV charges'!#REF!),1, COUNTIF(A$4:$A15, 'Annex 2 EHV charges'!#REF!)), 0)),"")</f>
        <v/>
      </c>
      <c r="B16" s="102" t="str">
        <f>IF($A16="","",VLOOKUP($A16,'Annex 2 EHV charges'!$A:$P,2,0))</f>
        <v/>
      </c>
      <c r="C16" s="103" t="str">
        <f>IF($A16="","",VLOOKUP($A16,'Annex 2 EHV charges'!$A:$P,3,0))</f>
        <v/>
      </c>
      <c r="D16" s="100" t="str">
        <f>IF($A16="","",VLOOKUP($A16,'Annex 2 EHV charges'!$A:$P,7,0))</f>
        <v/>
      </c>
      <c r="E16" s="98" t="str">
        <f>IFERROR(IF(VLOOKUP($A16,'Annex 2 EHV charges'!$A:$P,9,FALSE)=0,"",VLOOKUP($A16,'Annex 2 EHV charges'!$A:$P,9,FALSE)),"")</f>
        <v/>
      </c>
      <c r="F16" s="99" t="str">
        <f>IFERROR(IF(VLOOKUP($A16,'Annex 2 EHV charges'!$A:$P,10,FALSE)=0,"",VLOOKUP($A16,'Annex 2 EHV charges'!$A:$P,10,FALSE)),"")</f>
        <v/>
      </c>
      <c r="G16" s="98" t="str">
        <f>IFERROR(IF(VLOOKUP($A16,'Annex 2 EHV charges'!$A:$P,11,FALSE)=0,"",VLOOKUP($A16,'Annex 2 EHV charges'!$A:$P,11,FALSE)),"")</f>
        <v/>
      </c>
      <c r="H16" s="98" t="str">
        <f>IFERROR(IF(VLOOKUP($A16,'Annex 2 EHV charges'!$A:$P,12,FALSE)=0,"",VLOOKUP($A16,'Annex 2 EHV charges'!$A:$P,12,FALSE)),"")</f>
        <v/>
      </c>
    </row>
    <row r="17" spans="1:8" ht="30.75" customHeight="1" x14ac:dyDescent="0.2">
      <c r="A17" s="100" t="str">
        <f t="array" ref="A17">IFERROR(INDEX('Annex 2 EHV charges'!#REF!, MATCH(0, IF(ISBLANK('Annex 2 EHV charges'!#REF!),1, COUNTIF(A$4:$A16, 'Annex 2 EHV charges'!#REF!)), 0)),"")</f>
        <v/>
      </c>
      <c r="B17" s="102" t="str">
        <f>IF($A17="","",VLOOKUP($A17,'Annex 2 EHV charges'!$A:$P,2,0))</f>
        <v/>
      </c>
      <c r="C17" s="103" t="str">
        <f>IF($A17="","",VLOOKUP($A17,'Annex 2 EHV charges'!$A:$P,3,0))</f>
        <v/>
      </c>
      <c r="D17" s="100" t="str">
        <f>IF($A17="","",VLOOKUP($A17,'Annex 2 EHV charges'!$A:$P,7,0))</f>
        <v/>
      </c>
      <c r="E17" s="98" t="str">
        <f>IFERROR(IF(VLOOKUP($A17,'Annex 2 EHV charges'!$A:$P,9,FALSE)=0,"",VLOOKUP($A17,'Annex 2 EHV charges'!$A:$P,9,FALSE)),"")</f>
        <v/>
      </c>
      <c r="F17" s="99" t="str">
        <f>IFERROR(IF(VLOOKUP($A17,'Annex 2 EHV charges'!$A:$P,10,FALSE)=0,"",VLOOKUP($A17,'Annex 2 EHV charges'!$A:$P,10,FALSE)),"")</f>
        <v/>
      </c>
      <c r="G17" s="98" t="str">
        <f>IFERROR(IF(VLOOKUP($A17,'Annex 2 EHV charges'!$A:$P,11,FALSE)=0,"",VLOOKUP($A17,'Annex 2 EHV charges'!$A:$P,11,FALSE)),"")</f>
        <v/>
      </c>
      <c r="H17" s="98" t="str">
        <f>IFERROR(IF(VLOOKUP($A17,'Annex 2 EHV charges'!$A:$P,12,FALSE)=0,"",VLOOKUP($A17,'Annex 2 EHV charges'!$A:$P,12,FALSE)),"")</f>
        <v/>
      </c>
    </row>
    <row r="18" spans="1:8" ht="30.75" customHeight="1" x14ac:dyDescent="0.2">
      <c r="A18" s="100" t="str">
        <f t="array" ref="A18">IFERROR(INDEX('Annex 2 EHV charges'!#REF!, MATCH(0, IF(ISBLANK('Annex 2 EHV charges'!#REF!),1, COUNTIF(A$4:$A17, 'Annex 2 EHV charges'!#REF!)), 0)),"")</f>
        <v/>
      </c>
      <c r="B18" s="102" t="str">
        <f>IF($A18="","",VLOOKUP($A18,'Annex 2 EHV charges'!$A:$P,2,0))</f>
        <v/>
      </c>
      <c r="C18" s="103" t="str">
        <f>IF($A18="","",VLOOKUP($A18,'Annex 2 EHV charges'!$A:$P,3,0))</f>
        <v/>
      </c>
      <c r="D18" s="100" t="str">
        <f>IF($A18="","",VLOOKUP($A18,'Annex 2 EHV charges'!$A:$P,7,0))</f>
        <v/>
      </c>
      <c r="E18" s="98" t="str">
        <f>IFERROR(IF(VLOOKUP($A18,'Annex 2 EHV charges'!$A:$P,9,FALSE)=0,"",VLOOKUP($A18,'Annex 2 EHV charges'!$A:$P,9,FALSE)),"")</f>
        <v/>
      </c>
      <c r="F18" s="99" t="str">
        <f>IFERROR(IF(VLOOKUP($A18,'Annex 2 EHV charges'!$A:$P,10,FALSE)=0,"",VLOOKUP($A18,'Annex 2 EHV charges'!$A:$P,10,FALSE)),"")</f>
        <v/>
      </c>
      <c r="G18" s="98" t="str">
        <f>IFERROR(IF(VLOOKUP($A18,'Annex 2 EHV charges'!$A:$P,11,FALSE)=0,"",VLOOKUP($A18,'Annex 2 EHV charges'!$A:$P,11,FALSE)),"")</f>
        <v/>
      </c>
      <c r="H18" s="98" t="str">
        <f>IFERROR(IF(VLOOKUP($A18,'Annex 2 EHV charges'!$A:$P,12,FALSE)=0,"",VLOOKUP($A18,'Annex 2 EHV charges'!$A:$P,12,FALSE)),"")</f>
        <v/>
      </c>
    </row>
    <row r="19" spans="1:8" ht="30.75" customHeight="1" x14ac:dyDescent="0.2">
      <c r="A19" s="100" t="str">
        <f t="array" ref="A19">IFERROR(INDEX('Annex 2 EHV charges'!#REF!, MATCH(0, IF(ISBLANK('Annex 2 EHV charges'!#REF!),1, COUNTIF(A$4:$A18, 'Annex 2 EHV charges'!#REF!)), 0)),"")</f>
        <v/>
      </c>
      <c r="B19" s="102" t="str">
        <f>IF($A19="","",VLOOKUP($A19,'Annex 2 EHV charges'!$A:$P,2,0))</f>
        <v/>
      </c>
      <c r="C19" s="103" t="str">
        <f>IF($A19="","",VLOOKUP($A19,'Annex 2 EHV charges'!$A:$P,3,0))</f>
        <v/>
      </c>
      <c r="D19" s="100" t="str">
        <f>IF($A19="","",VLOOKUP($A19,'Annex 2 EHV charges'!$A:$P,7,0))</f>
        <v/>
      </c>
      <c r="E19" s="98" t="str">
        <f>IFERROR(IF(VLOOKUP($A19,'Annex 2 EHV charges'!$A:$P,9,FALSE)=0,"",VLOOKUP($A19,'Annex 2 EHV charges'!$A:$P,9,FALSE)),"")</f>
        <v/>
      </c>
      <c r="F19" s="99" t="str">
        <f>IFERROR(IF(VLOOKUP($A19,'Annex 2 EHV charges'!$A:$P,10,FALSE)=0,"",VLOOKUP($A19,'Annex 2 EHV charges'!$A:$P,10,FALSE)),"")</f>
        <v/>
      </c>
      <c r="G19" s="98" t="str">
        <f>IFERROR(IF(VLOOKUP($A19,'Annex 2 EHV charges'!$A:$P,11,FALSE)=0,"",VLOOKUP($A19,'Annex 2 EHV charges'!$A:$P,11,FALSE)),"")</f>
        <v/>
      </c>
      <c r="H19" s="98" t="str">
        <f>IFERROR(IF(VLOOKUP($A19,'Annex 2 EHV charges'!$A:$P,12,FALSE)=0,"",VLOOKUP($A19,'Annex 2 EHV charges'!$A:$P,12,FALSE)),"")</f>
        <v/>
      </c>
    </row>
    <row r="20" spans="1:8" ht="30.75" customHeight="1" x14ac:dyDescent="0.2">
      <c r="A20" s="100" t="str">
        <f t="array" ref="A20">IFERROR(INDEX('Annex 2 EHV charges'!#REF!, MATCH(0, IF(ISBLANK('Annex 2 EHV charges'!#REF!),1, COUNTIF(A$4:$A19, 'Annex 2 EHV charges'!#REF!)), 0)),"")</f>
        <v/>
      </c>
      <c r="B20" s="102" t="str">
        <f>IF($A20="","",VLOOKUP($A20,'Annex 2 EHV charges'!$A:$P,2,0))</f>
        <v/>
      </c>
      <c r="C20" s="103" t="str">
        <f>IF($A20="","",VLOOKUP($A20,'Annex 2 EHV charges'!$A:$P,3,0))</f>
        <v/>
      </c>
      <c r="D20" s="100" t="str">
        <f>IF($A20="","",VLOOKUP($A20,'Annex 2 EHV charges'!$A:$P,7,0))</f>
        <v/>
      </c>
      <c r="E20" s="98" t="str">
        <f>IFERROR(IF(VLOOKUP($A20,'Annex 2 EHV charges'!$A:$P,9,FALSE)=0,"",VLOOKUP($A20,'Annex 2 EHV charges'!$A:$P,9,FALSE)),"")</f>
        <v/>
      </c>
      <c r="F20" s="99" t="str">
        <f>IFERROR(IF(VLOOKUP($A20,'Annex 2 EHV charges'!$A:$P,10,FALSE)=0,"",VLOOKUP($A20,'Annex 2 EHV charges'!$A:$P,10,FALSE)),"")</f>
        <v/>
      </c>
      <c r="G20" s="98" t="str">
        <f>IFERROR(IF(VLOOKUP($A20,'Annex 2 EHV charges'!$A:$P,11,FALSE)=0,"",VLOOKUP($A20,'Annex 2 EHV charges'!$A:$P,11,FALSE)),"")</f>
        <v/>
      </c>
      <c r="H20" s="98" t="str">
        <f>IFERROR(IF(VLOOKUP($A20,'Annex 2 EHV charges'!$A:$P,12,FALSE)=0,"",VLOOKUP($A20,'Annex 2 EHV charges'!$A:$P,12,FALSE)),"")</f>
        <v/>
      </c>
    </row>
    <row r="21" spans="1:8" ht="30.75" customHeight="1" x14ac:dyDescent="0.2">
      <c r="A21" s="100" t="str">
        <f t="array" ref="A21">IFERROR(INDEX('Annex 2 EHV charges'!#REF!, MATCH(0, IF(ISBLANK('Annex 2 EHV charges'!#REF!),1, COUNTIF(A$4:$A20, 'Annex 2 EHV charges'!#REF!)), 0)),"")</f>
        <v/>
      </c>
      <c r="B21" s="102" t="str">
        <f>IF($A21="","",VLOOKUP($A21,'Annex 2 EHV charges'!$A:$P,2,0))</f>
        <v/>
      </c>
      <c r="C21" s="103" t="str">
        <f>IF($A21="","",VLOOKUP($A21,'Annex 2 EHV charges'!$A:$P,3,0))</f>
        <v/>
      </c>
      <c r="D21" s="100" t="str">
        <f>IF($A21="","",VLOOKUP($A21,'Annex 2 EHV charges'!$A:$P,7,0))</f>
        <v/>
      </c>
      <c r="E21" s="98" t="str">
        <f>IFERROR(IF(VLOOKUP($A21,'Annex 2 EHV charges'!$A:$P,9,FALSE)=0,"",VLOOKUP($A21,'Annex 2 EHV charges'!$A:$P,9,FALSE)),"")</f>
        <v/>
      </c>
      <c r="F21" s="99" t="str">
        <f>IFERROR(IF(VLOOKUP($A21,'Annex 2 EHV charges'!$A:$P,10,FALSE)=0,"",VLOOKUP($A21,'Annex 2 EHV charges'!$A:$P,10,FALSE)),"")</f>
        <v/>
      </c>
      <c r="G21" s="98" t="str">
        <f>IFERROR(IF(VLOOKUP($A21,'Annex 2 EHV charges'!$A:$P,11,FALSE)=0,"",VLOOKUP($A21,'Annex 2 EHV charges'!$A:$P,11,FALSE)),"")</f>
        <v/>
      </c>
      <c r="H21" s="98" t="str">
        <f>IFERROR(IF(VLOOKUP($A21,'Annex 2 EHV charges'!$A:$P,12,FALSE)=0,"",VLOOKUP($A21,'Annex 2 EHV charges'!$A:$P,12,FALSE)),"")</f>
        <v/>
      </c>
    </row>
    <row r="22" spans="1:8" ht="30.75" customHeight="1" x14ac:dyDescent="0.2">
      <c r="A22" s="100" t="str">
        <f t="array" ref="A22">IFERROR(INDEX('Annex 2 EHV charges'!#REF!, MATCH(0, IF(ISBLANK('Annex 2 EHV charges'!#REF!),1, COUNTIF(A$4:$A21, 'Annex 2 EHV charges'!#REF!)), 0)),"")</f>
        <v/>
      </c>
      <c r="B22" s="102" t="str">
        <f>IF($A22="","",VLOOKUP($A22,'Annex 2 EHV charges'!$A:$P,2,0))</f>
        <v/>
      </c>
      <c r="C22" s="103" t="str">
        <f>IF($A22="","",VLOOKUP($A22,'Annex 2 EHV charges'!$A:$P,3,0))</f>
        <v/>
      </c>
      <c r="D22" s="100" t="str">
        <f>IF($A22="","",VLOOKUP($A22,'Annex 2 EHV charges'!$A:$P,7,0))</f>
        <v/>
      </c>
      <c r="E22" s="98" t="str">
        <f>IFERROR(IF(VLOOKUP($A22,'Annex 2 EHV charges'!$A:$P,9,FALSE)=0,"",VLOOKUP($A22,'Annex 2 EHV charges'!$A:$P,9,FALSE)),"")</f>
        <v/>
      </c>
      <c r="F22" s="99" t="str">
        <f>IFERROR(IF(VLOOKUP($A22,'Annex 2 EHV charges'!$A:$P,10,FALSE)=0,"",VLOOKUP($A22,'Annex 2 EHV charges'!$A:$P,10,FALSE)),"")</f>
        <v/>
      </c>
      <c r="G22" s="98" t="str">
        <f>IFERROR(IF(VLOOKUP($A22,'Annex 2 EHV charges'!$A:$P,11,FALSE)=0,"",VLOOKUP($A22,'Annex 2 EHV charges'!$A:$P,11,FALSE)),"")</f>
        <v/>
      </c>
      <c r="H22" s="98" t="str">
        <f>IFERROR(IF(VLOOKUP($A22,'Annex 2 EHV charges'!$A:$P,12,FALSE)=0,"",VLOOKUP($A22,'Annex 2 EHV charges'!$A:$P,12,FALSE)),"")</f>
        <v/>
      </c>
    </row>
    <row r="23" spans="1:8" ht="30.75" customHeight="1" x14ac:dyDescent="0.2">
      <c r="A23" s="100" t="str">
        <f t="array" ref="A23">IFERROR(INDEX('Annex 2 EHV charges'!#REF!, MATCH(0, IF(ISBLANK('Annex 2 EHV charges'!#REF!),1, COUNTIF(A$4:$A22, 'Annex 2 EHV charges'!#REF!)), 0)),"")</f>
        <v/>
      </c>
      <c r="B23" s="102" t="str">
        <f>IF($A23="","",VLOOKUP($A23,'Annex 2 EHV charges'!$A:$P,2,0))</f>
        <v/>
      </c>
      <c r="C23" s="103" t="str">
        <f>IF($A23="","",VLOOKUP($A23,'Annex 2 EHV charges'!$A:$P,3,0))</f>
        <v/>
      </c>
      <c r="D23" s="100" t="str">
        <f>IF($A23="","",VLOOKUP($A23,'Annex 2 EHV charges'!$A:$P,7,0))</f>
        <v/>
      </c>
      <c r="E23" s="98" t="str">
        <f>IFERROR(IF(VLOOKUP($A23,'Annex 2 EHV charges'!$A:$P,9,FALSE)=0,"",VLOOKUP($A23,'Annex 2 EHV charges'!$A:$P,9,FALSE)),"")</f>
        <v/>
      </c>
      <c r="F23" s="99" t="str">
        <f>IFERROR(IF(VLOOKUP($A23,'Annex 2 EHV charges'!$A:$P,10,FALSE)=0,"",VLOOKUP($A23,'Annex 2 EHV charges'!$A:$P,10,FALSE)),"")</f>
        <v/>
      </c>
      <c r="G23" s="98" t="str">
        <f>IFERROR(IF(VLOOKUP($A23,'Annex 2 EHV charges'!$A:$P,11,FALSE)=0,"",VLOOKUP($A23,'Annex 2 EHV charges'!$A:$P,11,FALSE)),"")</f>
        <v/>
      </c>
      <c r="H23" s="98" t="str">
        <f>IFERROR(IF(VLOOKUP($A23,'Annex 2 EHV charges'!$A:$P,12,FALSE)=0,"",VLOOKUP($A23,'Annex 2 EHV charges'!$A:$P,12,FALSE)),"")</f>
        <v/>
      </c>
    </row>
    <row r="24" spans="1:8" ht="30.75" customHeight="1" x14ac:dyDescent="0.2">
      <c r="A24" s="100" t="str">
        <f t="array" ref="A24">IFERROR(INDEX('Annex 2 EHV charges'!#REF!, MATCH(0, IF(ISBLANK('Annex 2 EHV charges'!#REF!),1, COUNTIF(A$4:$A23, 'Annex 2 EHV charges'!#REF!)), 0)),"")</f>
        <v/>
      </c>
      <c r="B24" s="102" t="str">
        <f>IF($A24="","",VLOOKUP($A24,'Annex 2 EHV charges'!$A:$P,2,0))</f>
        <v/>
      </c>
      <c r="C24" s="103" t="str">
        <f>IF($A24="","",VLOOKUP($A24,'Annex 2 EHV charges'!$A:$P,3,0))</f>
        <v/>
      </c>
      <c r="D24" s="100" t="str">
        <f>IF($A24="","",VLOOKUP($A24,'Annex 2 EHV charges'!$A:$P,7,0))</f>
        <v/>
      </c>
      <c r="E24" s="98" t="str">
        <f>IFERROR(IF(VLOOKUP($A24,'Annex 2 EHV charges'!$A:$P,9,FALSE)=0,"",VLOOKUP($A24,'Annex 2 EHV charges'!$A:$P,9,FALSE)),"")</f>
        <v/>
      </c>
      <c r="F24" s="99" t="str">
        <f>IFERROR(IF(VLOOKUP($A24,'Annex 2 EHV charges'!$A:$P,10,FALSE)=0,"",VLOOKUP($A24,'Annex 2 EHV charges'!$A:$P,10,FALSE)),"")</f>
        <v/>
      </c>
      <c r="G24" s="98" t="str">
        <f>IFERROR(IF(VLOOKUP($A24,'Annex 2 EHV charges'!$A:$P,11,FALSE)=0,"",VLOOKUP($A24,'Annex 2 EHV charges'!$A:$P,11,FALSE)),"")</f>
        <v/>
      </c>
      <c r="H24" s="98" t="str">
        <f>IFERROR(IF(VLOOKUP($A24,'Annex 2 EHV charges'!$A:$P,12,FALSE)=0,"",VLOOKUP($A24,'Annex 2 EHV charges'!$A:$P,12,FALSE)),"")</f>
        <v/>
      </c>
    </row>
    <row r="25" spans="1:8" ht="30.75" customHeight="1" x14ac:dyDescent="0.2">
      <c r="A25" s="100" t="str">
        <f t="array" ref="A25">IFERROR(INDEX('Annex 2 EHV charges'!#REF!, MATCH(0, IF(ISBLANK('Annex 2 EHV charges'!#REF!),1, COUNTIF(A$4:$A24, 'Annex 2 EHV charges'!#REF!)), 0)),"")</f>
        <v/>
      </c>
      <c r="B25" s="102" t="str">
        <f>IF($A25="","",VLOOKUP($A25,'Annex 2 EHV charges'!$A:$P,2,0))</f>
        <v/>
      </c>
      <c r="C25" s="103" t="str">
        <f>IF($A25="","",VLOOKUP($A25,'Annex 2 EHV charges'!$A:$P,3,0))</f>
        <v/>
      </c>
      <c r="D25" s="100" t="str">
        <f>IF($A25="","",VLOOKUP($A25,'Annex 2 EHV charges'!$A:$P,7,0))</f>
        <v/>
      </c>
      <c r="E25" s="98" t="str">
        <f>IFERROR(IF(VLOOKUP($A25,'Annex 2 EHV charges'!$A:$P,9,FALSE)=0,"",VLOOKUP($A25,'Annex 2 EHV charges'!$A:$P,9,FALSE)),"")</f>
        <v/>
      </c>
      <c r="F25" s="99" t="str">
        <f>IFERROR(IF(VLOOKUP($A25,'Annex 2 EHV charges'!$A:$P,10,FALSE)=0,"",VLOOKUP($A25,'Annex 2 EHV charges'!$A:$P,10,FALSE)),"")</f>
        <v/>
      </c>
      <c r="G25" s="98" t="str">
        <f>IFERROR(IF(VLOOKUP($A25,'Annex 2 EHV charges'!$A:$P,11,FALSE)=0,"",VLOOKUP($A25,'Annex 2 EHV charges'!$A:$P,11,FALSE)),"")</f>
        <v/>
      </c>
      <c r="H25" s="98" t="str">
        <f>IFERROR(IF(VLOOKUP($A25,'Annex 2 EHV charges'!$A:$P,12,FALSE)=0,"",VLOOKUP($A25,'Annex 2 EHV charges'!$A:$P,12,FALSE)),"")</f>
        <v/>
      </c>
    </row>
    <row r="26" spans="1:8" ht="30.75" customHeight="1" x14ac:dyDescent="0.2">
      <c r="A26" s="100" t="str">
        <f t="array" ref="A26">IFERROR(INDEX('Annex 2 EHV charges'!#REF!, MATCH(0, IF(ISBLANK('Annex 2 EHV charges'!#REF!),1, COUNTIF(A$4:$A25, 'Annex 2 EHV charges'!#REF!)), 0)),"")</f>
        <v/>
      </c>
      <c r="B26" s="102" t="str">
        <f>IF($A26="","",VLOOKUP($A26,'Annex 2 EHV charges'!$A:$P,2,0))</f>
        <v/>
      </c>
      <c r="C26" s="103" t="str">
        <f>IF($A26="","",VLOOKUP($A26,'Annex 2 EHV charges'!$A:$P,3,0))</f>
        <v/>
      </c>
      <c r="D26" s="100" t="str">
        <f>IF($A26="","",VLOOKUP($A26,'Annex 2 EHV charges'!$A:$P,7,0))</f>
        <v/>
      </c>
      <c r="E26" s="98" t="str">
        <f>IFERROR(IF(VLOOKUP($A26,'Annex 2 EHV charges'!$A:$P,9,FALSE)=0,"",VLOOKUP($A26,'Annex 2 EHV charges'!$A:$P,9,FALSE)),"")</f>
        <v/>
      </c>
      <c r="F26" s="99" t="str">
        <f>IFERROR(IF(VLOOKUP($A26,'Annex 2 EHV charges'!$A:$P,10,FALSE)=0,"",VLOOKUP($A26,'Annex 2 EHV charges'!$A:$P,10,FALSE)),"")</f>
        <v/>
      </c>
      <c r="G26" s="98" t="str">
        <f>IFERROR(IF(VLOOKUP($A26,'Annex 2 EHV charges'!$A:$P,11,FALSE)=0,"",VLOOKUP($A26,'Annex 2 EHV charges'!$A:$P,11,FALSE)),"")</f>
        <v/>
      </c>
      <c r="H26" s="98" t="str">
        <f>IFERROR(IF(VLOOKUP($A26,'Annex 2 EHV charges'!$A:$P,12,FALSE)=0,"",VLOOKUP($A26,'Annex 2 EHV charges'!$A:$P,12,FALSE)),"")</f>
        <v/>
      </c>
    </row>
    <row r="27" spans="1:8" x14ac:dyDescent="0.2">
      <c r="A27" s="100" t="str">
        <f t="array" ref="A27">IFERROR(INDEX('Annex 2 EHV charges'!#REF!, MATCH(0, IF(ISBLANK('Annex 2 EHV charges'!#REF!),1, COUNTIF(A$4:$A26, 'Annex 2 EHV charges'!#REF!)), 0)),"")</f>
        <v/>
      </c>
      <c r="B27" s="102" t="str">
        <f>IF($A27="","",VLOOKUP($A27,'Annex 2 EHV charges'!$A:$P,2,0))</f>
        <v/>
      </c>
      <c r="C27" s="103" t="str">
        <f>IF($A27="","",VLOOKUP($A27,'Annex 2 EHV charges'!$A:$P,3,0))</f>
        <v/>
      </c>
      <c r="D27" s="100" t="str">
        <f>IF($A27="","",VLOOKUP($A27,'Annex 2 EHV charges'!$A:$P,7,0))</f>
        <v/>
      </c>
      <c r="E27" s="98" t="str">
        <f>IFERROR(IF(VLOOKUP($A27,'Annex 2 EHV charges'!$A:$P,9,FALSE)=0,"",VLOOKUP($A27,'Annex 2 EHV charges'!$A:$P,9,FALSE)),"")</f>
        <v/>
      </c>
      <c r="F27" s="99" t="str">
        <f>IFERROR(IF(VLOOKUP($A27,'Annex 2 EHV charges'!$A:$P,10,FALSE)=0,"",VLOOKUP($A27,'Annex 2 EHV charges'!$A:$P,10,FALSE)),"")</f>
        <v/>
      </c>
      <c r="G27" s="98" t="str">
        <f>IFERROR(IF(VLOOKUP($A27,'Annex 2 EHV charges'!$A:$P,11,FALSE)=0,"",VLOOKUP($A27,'Annex 2 EHV charges'!$A:$P,11,FALSE)),"")</f>
        <v/>
      </c>
      <c r="H27" s="98" t="str">
        <f>IFERROR(IF(VLOOKUP($A27,'Annex 2 EHV charges'!$A:$P,12,FALSE)=0,"",VLOOKUP($A27,'Annex 2 EHV charges'!$A:$P,12,FALSE)),"")</f>
        <v/>
      </c>
    </row>
    <row r="28" spans="1:8" ht="30.75" customHeight="1" x14ac:dyDescent="0.2">
      <c r="A28" s="100" t="str">
        <f t="array" ref="A28">IFERROR(INDEX('Annex 2 EHV charges'!#REF!, MATCH(0, IF(ISBLANK('Annex 2 EHV charges'!#REF!),1, COUNTIF(A$4:$A27, 'Annex 2 EHV charges'!#REF!)), 0)),"")</f>
        <v/>
      </c>
      <c r="B28" s="102" t="str">
        <f>IF($A28="","",VLOOKUP($A28,'Annex 2 EHV charges'!$A:$P,2,0))</f>
        <v/>
      </c>
      <c r="C28" s="103" t="str">
        <f>IF($A28="","",VLOOKUP($A28,'Annex 2 EHV charges'!$A:$P,3,0))</f>
        <v/>
      </c>
      <c r="D28" s="100" t="str">
        <f>IF($A28="","",VLOOKUP($A28,'Annex 2 EHV charges'!$A:$P,7,0))</f>
        <v/>
      </c>
      <c r="E28" s="98" t="str">
        <f>IFERROR(IF(VLOOKUP($A28,'Annex 2 EHV charges'!$A:$P,9,FALSE)=0,"",VLOOKUP($A28,'Annex 2 EHV charges'!$A:$P,9,FALSE)),"")</f>
        <v/>
      </c>
      <c r="F28" s="99" t="str">
        <f>IFERROR(IF(VLOOKUP($A28,'Annex 2 EHV charges'!$A:$P,10,FALSE)=0,"",VLOOKUP($A28,'Annex 2 EHV charges'!$A:$P,10,FALSE)),"")</f>
        <v/>
      </c>
      <c r="G28" s="98" t="str">
        <f>IFERROR(IF(VLOOKUP($A28,'Annex 2 EHV charges'!$A:$P,11,FALSE)=0,"",VLOOKUP($A28,'Annex 2 EHV charges'!$A:$P,11,FALSE)),"")</f>
        <v/>
      </c>
      <c r="H28" s="98" t="str">
        <f>IFERROR(IF(VLOOKUP($A28,'Annex 2 EHV charges'!$A:$P,12,FALSE)=0,"",VLOOKUP($A28,'Annex 2 EHV charges'!$A:$P,12,FALSE)),"")</f>
        <v/>
      </c>
    </row>
    <row r="29" spans="1:8" ht="30.75" customHeight="1" x14ac:dyDescent="0.2">
      <c r="A29" s="100" t="str">
        <f t="array" ref="A29">IFERROR(INDEX('Annex 2 EHV charges'!#REF!, MATCH(0, IF(ISBLANK('Annex 2 EHV charges'!#REF!),1, COUNTIF(A$4:$A28, 'Annex 2 EHV charges'!#REF!)), 0)),"")</f>
        <v/>
      </c>
      <c r="B29" s="102" t="str">
        <f>IF($A29="","",VLOOKUP($A29,'Annex 2 EHV charges'!$A:$P,2,0))</f>
        <v/>
      </c>
      <c r="C29" s="103" t="str">
        <f>IF($A29="","",VLOOKUP($A29,'Annex 2 EHV charges'!$A:$P,3,0))</f>
        <v/>
      </c>
      <c r="D29" s="100" t="str">
        <f>IF($A29="","",VLOOKUP($A29,'Annex 2 EHV charges'!$A:$P,7,0))</f>
        <v/>
      </c>
      <c r="E29" s="98" t="str">
        <f>IFERROR(IF(VLOOKUP($A29,'Annex 2 EHV charges'!$A:$P,9,FALSE)=0,"",VLOOKUP($A29,'Annex 2 EHV charges'!$A:$P,9,FALSE)),"")</f>
        <v/>
      </c>
      <c r="F29" s="99" t="str">
        <f>IFERROR(IF(VLOOKUP($A29,'Annex 2 EHV charges'!$A:$P,10,FALSE)=0,"",VLOOKUP($A29,'Annex 2 EHV charges'!$A:$P,10,FALSE)),"")</f>
        <v/>
      </c>
      <c r="G29" s="98" t="str">
        <f>IFERROR(IF(VLOOKUP($A29,'Annex 2 EHV charges'!$A:$P,11,FALSE)=0,"",VLOOKUP($A29,'Annex 2 EHV charges'!$A:$P,11,FALSE)),"")</f>
        <v/>
      </c>
      <c r="H29" s="98" t="str">
        <f>IFERROR(IF(VLOOKUP($A29,'Annex 2 EHV charges'!$A:$P,12,FALSE)=0,"",VLOOKUP($A29,'Annex 2 EHV charges'!$A:$P,12,FALSE)),"")</f>
        <v/>
      </c>
    </row>
    <row r="30" spans="1:8" ht="30.75" customHeight="1" x14ac:dyDescent="0.2">
      <c r="A30" s="100" t="str">
        <f t="array" ref="A30">IFERROR(INDEX('Annex 2 EHV charges'!#REF!, MATCH(0, IF(ISBLANK('Annex 2 EHV charges'!#REF!),1, COUNTIF(A$4:$A29, 'Annex 2 EHV charges'!#REF!)), 0)),"")</f>
        <v/>
      </c>
      <c r="B30" s="102" t="str">
        <f>IF($A30="","",VLOOKUP($A30,'Annex 2 EHV charges'!$A:$P,2,0))</f>
        <v/>
      </c>
      <c r="C30" s="103" t="str">
        <f>IF($A30="","",VLOOKUP($A30,'Annex 2 EHV charges'!$A:$P,3,0))</f>
        <v/>
      </c>
      <c r="D30" s="100" t="str">
        <f>IF($A30="","",VLOOKUP($A30,'Annex 2 EHV charges'!$A:$P,7,0))</f>
        <v/>
      </c>
      <c r="E30" s="98" t="str">
        <f>IFERROR(IF(VLOOKUP($A30,'Annex 2 EHV charges'!$A:$P,9,FALSE)=0,"",VLOOKUP($A30,'Annex 2 EHV charges'!$A:$P,9,FALSE)),"")</f>
        <v/>
      </c>
      <c r="F30" s="99" t="str">
        <f>IFERROR(IF(VLOOKUP($A30,'Annex 2 EHV charges'!$A:$P,10,FALSE)=0,"",VLOOKUP($A30,'Annex 2 EHV charges'!$A:$P,10,FALSE)),"")</f>
        <v/>
      </c>
      <c r="G30" s="98" t="str">
        <f>IFERROR(IF(VLOOKUP($A30,'Annex 2 EHV charges'!$A:$P,11,FALSE)=0,"",VLOOKUP($A30,'Annex 2 EHV charges'!$A:$P,11,FALSE)),"")</f>
        <v/>
      </c>
      <c r="H30" s="98" t="str">
        <f>IFERROR(IF(VLOOKUP($A30,'Annex 2 EHV charges'!$A:$P,12,FALSE)=0,"",VLOOKUP($A30,'Annex 2 EHV charges'!$A:$P,12,FALSE)),"")</f>
        <v/>
      </c>
    </row>
    <row r="31" spans="1:8" ht="30.75" customHeight="1" x14ac:dyDescent="0.2">
      <c r="A31" s="100" t="str">
        <f t="array" ref="A31">IFERROR(INDEX('Annex 2 EHV charges'!#REF!, MATCH(0, IF(ISBLANK('Annex 2 EHV charges'!#REF!),1, COUNTIF(A$4:$A30, 'Annex 2 EHV charges'!#REF!)), 0)),"")</f>
        <v/>
      </c>
      <c r="B31" s="102" t="str">
        <f>IF($A31="","",VLOOKUP($A31,'Annex 2 EHV charges'!$A:$P,2,0))</f>
        <v/>
      </c>
      <c r="C31" s="103" t="str">
        <f>IF($A31="","",VLOOKUP($A31,'Annex 2 EHV charges'!$A:$P,3,0))</f>
        <v/>
      </c>
      <c r="D31" s="100" t="str">
        <f>IF($A31="","",VLOOKUP($A31,'Annex 2 EHV charges'!$A:$P,7,0))</f>
        <v/>
      </c>
      <c r="E31" s="98" t="str">
        <f>IFERROR(IF(VLOOKUP($A31,'Annex 2 EHV charges'!$A:$P,9,FALSE)=0,"",VLOOKUP($A31,'Annex 2 EHV charges'!$A:$P,9,FALSE)),"")</f>
        <v/>
      </c>
      <c r="F31" s="99" t="str">
        <f>IFERROR(IF(VLOOKUP($A31,'Annex 2 EHV charges'!$A:$P,10,FALSE)=0,"",VLOOKUP($A31,'Annex 2 EHV charges'!$A:$P,10,FALSE)),"")</f>
        <v/>
      </c>
      <c r="G31" s="98" t="str">
        <f>IFERROR(IF(VLOOKUP($A31,'Annex 2 EHV charges'!$A:$P,11,FALSE)=0,"",VLOOKUP($A31,'Annex 2 EHV charges'!$A:$P,11,FALSE)),"")</f>
        <v/>
      </c>
      <c r="H31" s="98" t="str">
        <f>IFERROR(IF(VLOOKUP($A31,'Annex 2 EHV charges'!$A:$P,12,FALSE)=0,"",VLOOKUP($A31,'Annex 2 EHV charges'!$A:$P,12,FALSE)),"")</f>
        <v/>
      </c>
    </row>
    <row r="32" spans="1:8" ht="30.75" customHeight="1" x14ac:dyDescent="0.2">
      <c r="A32" s="100" t="str">
        <f t="array" ref="A32">IFERROR(INDEX('Annex 2 EHV charges'!#REF!, MATCH(0, IF(ISBLANK('Annex 2 EHV charges'!#REF!),1, COUNTIF(A$4:$A31, 'Annex 2 EHV charges'!#REF!)), 0)),"")</f>
        <v/>
      </c>
      <c r="B32" s="102" t="str">
        <f>IF($A32="","",VLOOKUP($A32,'Annex 2 EHV charges'!$A:$P,2,0))</f>
        <v/>
      </c>
      <c r="C32" s="103" t="str">
        <f>IF($A32="","",VLOOKUP($A32,'Annex 2 EHV charges'!$A:$P,3,0))</f>
        <v/>
      </c>
      <c r="D32" s="100" t="str">
        <f>IF($A32="","",VLOOKUP($A32,'Annex 2 EHV charges'!$A:$P,7,0))</f>
        <v/>
      </c>
      <c r="E32" s="98" t="str">
        <f>IFERROR(IF(VLOOKUP($A32,'Annex 2 EHV charges'!$A:$P,9,FALSE)=0,"",VLOOKUP($A32,'Annex 2 EHV charges'!$A:$P,9,FALSE)),"")</f>
        <v/>
      </c>
      <c r="F32" s="99" t="str">
        <f>IFERROR(IF(VLOOKUP($A32,'Annex 2 EHV charges'!$A:$P,10,FALSE)=0,"",VLOOKUP($A32,'Annex 2 EHV charges'!$A:$P,10,FALSE)),"")</f>
        <v/>
      </c>
      <c r="G32" s="98" t="str">
        <f>IFERROR(IF(VLOOKUP($A32,'Annex 2 EHV charges'!$A:$P,11,FALSE)=0,"",VLOOKUP($A32,'Annex 2 EHV charges'!$A:$P,11,FALSE)),"")</f>
        <v/>
      </c>
      <c r="H32" s="98" t="str">
        <f>IFERROR(IF(VLOOKUP($A32,'Annex 2 EHV charges'!$A:$P,12,FALSE)=0,"",VLOOKUP($A32,'Annex 2 EHV charges'!$A:$P,12,FALSE)),"")</f>
        <v/>
      </c>
    </row>
    <row r="33" spans="1:8" ht="30.75" customHeight="1" x14ac:dyDescent="0.2">
      <c r="A33" s="100" t="str">
        <f t="array" ref="A33">IFERROR(INDEX('Annex 2 EHV charges'!#REF!, MATCH(0, IF(ISBLANK('Annex 2 EHV charges'!#REF!),1, COUNTIF(A$4:$A32, 'Annex 2 EHV charges'!#REF!)), 0)),"")</f>
        <v/>
      </c>
      <c r="B33" s="102" t="str">
        <f>IF($A33="","",VLOOKUP($A33,'Annex 2 EHV charges'!$A:$P,2,0))</f>
        <v/>
      </c>
      <c r="C33" s="103" t="str">
        <f>IF($A33="","",VLOOKUP($A33,'Annex 2 EHV charges'!$A:$P,3,0))</f>
        <v/>
      </c>
      <c r="D33" s="100" t="str">
        <f>IF($A33="","",VLOOKUP($A33,'Annex 2 EHV charges'!$A:$P,7,0))</f>
        <v/>
      </c>
      <c r="E33" s="98" t="str">
        <f>IFERROR(IF(VLOOKUP($A33,'Annex 2 EHV charges'!$A:$P,9,FALSE)=0,"",VLOOKUP($A33,'Annex 2 EHV charges'!$A:$P,9,FALSE)),"")</f>
        <v/>
      </c>
      <c r="F33" s="99" t="str">
        <f>IFERROR(IF(VLOOKUP($A33,'Annex 2 EHV charges'!$A:$P,10,FALSE)=0,"",VLOOKUP($A33,'Annex 2 EHV charges'!$A:$P,10,FALSE)),"")</f>
        <v/>
      </c>
      <c r="G33" s="98" t="str">
        <f>IFERROR(IF(VLOOKUP($A33,'Annex 2 EHV charges'!$A:$P,11,FALSE)=0,"",VLOOKUP($A33,'Annex 2 EHV charges'!$A:$P,11,FALSE)),"")</f>
        <v/>
      </c>
      <c r="H33" s="98" t="str">
        <f>IFERROR(IF(VLOOKUP($A33,'Annex 2 EHV charges'!$A:$P,12,FALSE)=0,"",VLOOKUP($A33,'Annex 2 EHV charges'!$A:$P,12,FALSE)),"")</f>
        <v/>
      </c>
    </row>
    <row r="34" spans="1:8" ht="30.75" customHeight="1" x14ac:dyDescent="0.2">
      <c r="A34" s="100" t="str">
        <f t="array" ref="A34">IFERROR(INDEX('Annex 2 EHV charges'!#REF!, MATCH(0, IF(ISBLANK('Annex 2 EHV charges'!#REF!),1, COUNTIF(A$4:$A33, 'Annex 2 EHV charges'!#REF!)), 0)),"")</f>
        <v/>
      </c>
      <c r="B34" s="102" t="str">
        <f>IF($A34="","",VLOOKUP($A34,'Annex 2 EHV charges'!$A:$P,2,0))</f>
        <v/>
      </c>
      <c r="C34" s="103" t="str">
        <f>IF($A34="","",VLOOKUP($A34,'Annex 2 EHV charges'!$A:$P,3,0))</f>
        <v/>
      </c>
      <c r="D34" s="100" t="str">
        <f>IF($A34="","",VLOOKUP($A34,'Annex 2 EHV charges'!$A:$P,7,0))</f>
        <v/>
      </c>
      <c r="E34" s="98" t="str">
        <f>IFERROR(IF(VLOOKUP($A34,'Annex 2 EHV charges'!$A:$P,9,FALSE)=0,"",VLOOKUP($A34,'Annex 2 EHV charges'!$A:$P,9,FALSE)),"")</f>
        <v/>
      </c>
      <c r="F34" s="99" t="str">
        <f>IFERROR(IF(VLOOKUP($A34,'Annex 2 EHV charges'!$A:$P,10,FALSE)=0,"",VLOOKUP($A34,'Annex 2 EHV charges'!$A:$P,10,FALSE)),"")</f>
        <v/>
      </c>
      <c r="G34" s="98" t="str">
        <f>IFERROR(IF(VLOOKUP($A34,'Annex 2 EHV charges'!$A:$P,11,FALSE)=0,"",VLOOKUP($A34,'Annex 2 EHV charges'!$A:$P,11,FALSE)),"")</f>
        <v/>
      </c>
      <c r="H34" s="98" t="str">
        <f>IFERROR(IF(VLOOKUP($A34,'Annex 2 EHV charges'!$A:$P,12,FALSE)=0,"",VLOOKUP($A34,'Annex 2 EHV charges'!$A:$P,12,FALSE)),"")</f>
        <v/>
      </c>
    </row>
    <row r="35" spans="1:8" ht="30.75" customHeight="1" x14ac:dyDescent="0.2">
      <c r="A35" s="100" t="str">
        <f t="array" ref="A35">IFERROR(INDEX('Annex 2 EHV charges'!#REF!, MATCH(0, IF(ISBLANK('Annex 2 EHV charges'!#REF!),1, COUNTIF(A$4:$A34, 'Annex 2 EHV charges'!#REF!)), 0)),"")</f>
        <v/>
      </c>
      <c r="B35" s="102" t="str">
        <f>IF($A35="","",VLOOKUP($A35,'Annex 2 EHV charges'!$A:$P,2,0))</f>
        <v/>
      </c>
      <c r="C35" s="103" t="str">
        <f>IF($A35="","",VLOOKUP($A35,'Annex 2 EHV charges'!$A:$P,3,0))</f>
        <v/>
      </c>
      <c r="D35" s="100" t="str">
        <f>IF($A35="","",VLOOKUP($A35,'Annex 2 EHV charges'!$A:$P,7,0))</f>
        <v/>
      </c>
      <c r="E35" s="98" t="str">
        <f>IFERROR(IF(VLOOKUP($A35,'Annex 2 EHV charges'!$A:$P,9,FALSE)=0,"",VLOOKUP($A35,'Annex 2 EHV charges'!$A:$P,9,FALSE)),"")</f>
        <v/>
      </c>
      <c r="F35" s="99" t="str">
        <f>IFERROR(IF(VLOOKUP($A35,'Annex 2 EHV charges'!$A:$P,10,FALSE)=0,"",VLOOKUP($A35,'Annex 2 EHV charges'!$A:$P,10,FALSE)),"")</f>
        <v/>
      </c>
      <c r="G35" s="98" t="str">
        <f>IFERROR(IF(VLOOKUP($A35,'Annex 2 EHV charges'!$A:$P,11,FALSE)=0,"",VLOOKUP($A35,'Annex 2 EHV charges'!$A:$P,11,FALSE)),"")</f>
        <v/>
      </c>
      <c r="H35" s="98" t="str">
        <f>IFERROR(IF(VLOOKUP($A35,'Annex 2 EHV charges'!$A:$P,12,FALSE)=0,"",VLOOKUP($A35,'Annex 2 EHV charges'!$A:$P,12,FALSE)),"")</f>
        <v/>
      </c>
    </row>
    <row r="36" spans="1:8" ht="30.75" customHeight="1" x14ac:dyDescent="0.2">
      <c r="A36" s="100" t="str">
        <f t="array" ref="A36">IFERROR(INDEX('Annex 2 EHV charges'!#REF!, MATCH(0, IF(ISBLANK('Annex 2 EHV charges'!#REF!),1, COUNTIF(A$4:$A35, 'Annex 2 EHV charges'!#REF!)), 0)),"")</f>
        <v/>
      </c>
      <c r="B36" s="102" t="str">
        <f>IF($A36="","",VLOOKUP($A36,'Annex 2 EHV charges'!$A:$P,2,0))</f>
        <v/>
      </c>
      <c r="C36" s="103" t="str">
        <f>IF($A36="","",VLOOKUP($A36,'Annex 2 EHV charges'!$A:$P,3,0))</f>
        <v/>
      </c>
      <c r="D36" s="100" t="str">
        <f>IF($A36="","",VLOOKUP($A36,'Annex 2 EHV charges'!$A:$P,7,0))</f>
        <v/>
      </c>
      <c r="E36" s="98" t="str">
        <f>IFERROR(IF(VLOOKUP($A36,'Annex 2 EHV charges'!$A:$P,9,FALSE)=0,"",VLOOKUP($A36,'Annex 2 EHV charges'!$A:$P,9,FALSE)),"")</f>
        <v/>
      </c>
      <c r="F36" s="99" t="str">
        <f>IFERROR(IF(VLOOKUP($A36,'Annex 2 EHV charges'!$A:$P,10,FALSE)=0,"",VLOOKUP($A36,'Annex 2 EHV charges'!$A:$P,10,FALSE)),"")</f>
        <v/>
      </c>
      <c r="G36" s="98" t="str">
        <f>IFERROR(IF(VLOOKUP($A36,'Annex 2 EHV charges'!$A:$P,11,FALSE)=0,"",VLOOKUP($A36,'Annex 2 EHV charges'!$A:$P,11,FALSE)),"")</f>
        <v/>
      </c>
      <c r="H36" s="98" t="str">
        <f>IFERROR(IF(VLOOKUP($A36,'Annex 2 EHV charges'!$A:$P,12,FALSE)=0,"",VLOOKUP($A36,'Annex 2 EHV charges'!$A:$P,12,FALSE)),"")</f>
        <v/>
      </c>
    </row>
    <row r="37" spans="1:8" ht="30.75" customHeight="1" x14ac:dyDescent="0.2">
      <c r="A37" s="100" t="str">
        <f t="array" ref="A37">IFERROR(INDEX('Annex 2 EHV charges'!#REF!, MATCH(0, IF(ISBLANK('Annex 2 EHV charges'!#REF!),1, COUNTIF(A$4:$A36, 'Annex 2 EHV charges'!#REF!)), 0)),"")</f>
        <v/>
      </c>
      <c r="B37" s="102" t="str">
        <f>IF($A37="","",VLOOKUP($A37,'Annex 2 EHV charges'!$A:$P,2,0))</f>
        <v/>
      </c>
      <c r="C37" s="103" t="str">
        <f>IF($A37="","",VLOOKUP($A37,'Annex 2 EHV charges'!$A:$P,3,0))</f>
        <v/>
      </c>
      <c r="D37" s="100" t="str">
        <f>IF($A37="","",VLOOKUP($A37,'Annex 2 EHV charges'!$A:$P,7,0))</f>
        <v/>
      </c>
      <c r="E37" s="98" t="str">
        <f>IFERROR(IF(VLOOKUP($A37,'Annex 2 EHV charges'!$A:$P,9,FALSE)=0,"",VLOOKUP($A37,'Annex 2 EHV charges'!$A:$P,9,FALSE)),"")</f>
        <v/>
      </c>
      <c r="F37" s="99" t="str">
        <f>IFERROR(IF(VLOOKUP($A37,'Annex 2 EHV charges'!$A:$P,10,FALSE)=0,"",VLOOKUP($A37,'Annex 2 EHV charges'!$A:$P,10,FALSE)),"")</f>
        <v/>
      </c>
      <c r="G37" s="98" t="str">
        <f>IFERROR(IF(VLOOKUP($A37,'Annex 2 EHV charges'!$A:$P,11,FALSE)=0,"",VLOOKUP($A37,'Annex 2 EHV charges'!$A:$P,11,FALSE)),"")</f>
        <v/>
      </c>
      <c r="H37" s="98" t="str">
        <f>IFERROR(IF(VLOOKUP($A37,'Annex 2 EHV charges'!$A:$P,12,FALSE)=0,"",VLOOKUP($A37,'Annex 2 EHV charges'!$A:$P,12,FALSE)),"")</f>
        <v/>
      </c>
    </row>
    <row r="38" spans="1:8" ht="30.75" customHeight="1" x14ac:dyDescent="0.2">
      <c r="A38" s="100" t="str">
        <f t="array" ref="A38">IFERROR(INDEX('Annex 2 EHV charges'!#REF!, MATCH(0, IF(ISBLANK('Annex 2 EHV charges'!#REF!),1, COUNTIF(A$4:$A37, 'Annex 2 EHV charges'!#REF!)), 0)),"")</f>
        <v/>
      </c>
      <c r="B38" s="102" t="str">
        <f>IF($A38="","",VLOOKUP($A38,'Annex 2 EHV charges'!$A:$P,2,0))</f>
        <v/>
      </c>
      <c r="C38" s="103" t="str">
        <f>IF($A38="","",VLOOKUP($A38,'Annex 2 EHV charges'!$A:$P,3,0))</f>
        <v/>
      </c>
      <c r="D38" s="100" t="str">
        <f>IF($A38="","",VLOOKUP($A38,'Annex 2 EHV charges'!$A:$P,7,0))</f>
        <v/>
      </c>
      <c r="E38" s="98" t="str">
        <f>IFERROR(IF(VLOOKUP($A38,'Annex 2 EHV charges'!$A:$P,9,FALSE)=0,"",VLOOKUP($A38,'Annex 2 EHV charges'!$A:$P,9,FALSE)),"")</f>
        <v/>
      </c>
      <c r="F38" s="99" t="str">
        <f>IFERROR(IF(VLOOKUP($A38,'Annex 2 EHV charges'!$A:$P,10,FALSE)=0,"",VLOOKUP($A38,'Annex 2 EHV charges'!$A:$P,10,FALSE)),"")</f>
        <v/>
      </c>
      <c r="G38" s="98" t="str">
        <f>IFERROR(IF(VLOOKUP($A38,'Annex 2 EHV charges'!$A:$P,11,FALSE)=0,"",VLOOKUP($A38,'Annex 2 EHV charges'!$A:$P,11,FALSE)),"")</f>
        <v/>
      </c>
      <c r="H38" s="98" t="str">
        <f>IFERROR(IF(VLOOKUP($A38,'Annex 2 EHV charges'!$A:$P,12,FALSE)=0,"",VLOOKUP($A38,'Annex 2 EHV charges'!$A:$P,12,FALSE)),"")</f>
        <v/>
      </c>
    </row>
    <row r="39" spans="1:8" ht="30.75" customHeight="1" x14ac:dyDescent="0.2">
      <c r="A39" s="100" t="str">
        <f t="array" ref="A39">IFERROR(INDEX('Annex 2 EHV charges'!#REF!, MATCH(0, IF(ISBLANK('Annex 2 EHV charges'!#REF!),1, COUNTIF(A$4:$A38, 'Annex 2 EHV charges'!#REF!)), 0)),"")</f>
        <v/>
      </c>
      <c r="B39" s="102" t="str">
        <f>IF($A39="","",VLOOKUP($A39,'Annex 2 EHV charges'!$A:$P,2,0))</f>
        <v/>
      </c>
      <c r="C39" s="103" t="str">
        <f>IF($A39="","",VLOOKUP($A39,'Annex 2 EHV charges'!$A:$P,3,0))</f>
        <v/>
      </c>
      <c r="D39" s="100" t="str">
        <f>IF($A39="","",VLOOKUP($A39,'Annex 2 EHV charges'!$A:$P,7,0))</f>
        <v/>
      </c>
      <c r="E39" s="98" t="str">
        <f>IFERROR(IF(VLOOKUP($A39,'Annex 2 EHV charges'!$A:$P,9,FALSE)=0,"",VLOOKUP($A39,'Annex 2 EHV charges'!$A:$P,9,FALSE)),"")</f>
        <v/>
      </c>
      <c r="F39" s="99" t="str">
        <f>IFERROR(IF(VLOOKUP($A39,'Annex 2 EHV charges'!$A:$P,10,FALSE)=0,"",VLOOKUP($A39,'Annex 2 EHV charges'!$A:$P,10,FALSE)),"")</f>
        <v/>
      </c>
      <c r="G39" s="98" t="str">
        <f>IFERROR(IF(VLOOKUP($A39,'Annex 2 EHV charges'!$A:$P,11,FALSE)=0,"",VLOOKUP($A39,'Annex 2 EHV charges'!$A:$P,11,FALSE)),"")</f>
        <v/>
      </c>
      <c r="H39" s="98" t="str">
        <f>IFERROR(IF(VLOOKUP($A39,'Annex 2 EHV charges'!$A:$P,12,FALSE)=0,"",VLOOKUP($A39,'Annex 2 EHV charges'!$A:$P,12,FALSE)),"")</f>
        <v/>
      </c>
    </row>
    <row r="40" spans="1:8" ht="30.75" customHeight="1" x14ac:dyDescent="0.2">
      <c r="A40" s="100" t="str">
        <f t="array" ref="A40">IFERROR(INDEX('Annex 2 EHV charges'!#REF!, MATCH(0, IF(ISBLANK('Annex 2 EHV charges'!#REF!),1, COUNTIF(A$4:$A39, 'Annex 2 EHV charges'!#REF!)), 0)),"")</f>
        <v/>
      </c>
      <c r="B40" s="102" t="str">
        <f>IF($A40="","",VLOOKUP($A40,'Annex 2 EHV charges'!$A:$P,2,0))</f>
        <v/>
      </c>
      <c r="C40" s="103" t="str">
        <f>IF($A40="","",VLOOKUP($A40,'Annex 2 EHV charges'!$A:$P,3,0))</f>
        <v/>
      </c>
      <c r="D40" s="100" t="str">
        <f>IF($A40="","",VLOOKUP($A40,'Annex 2 EHV charges'!$A:$P,7,0))</f>
        <v/>
      </c>
      <c r="E40" s="98" t="str">
        <f>IFERROR(IF(VLOOKUP($A40,'Annex 2 EHV charges'!$A:$P,9,FALSE)=0,"",VLOOKUP($A40,'Annex 2 EHV charges'!$A:$P,9,FALSE)),"")</f>
        <v/>
      </c>
      <c r="F40" s="99" t="str">
        <f>IFERROR(IF(VLOOKUP($A40,'Annex 2 EHV charges'!$A:$P,10,FALSE)=0,"",VLOOKUP($A40,'Annex 2 EHV charges'!$A:$P,10,FALSE)),"")</f>
        <v/>
      </c>
      <c r="G40" s="98" t="str">
        <f>IFERROR(IF(VLOOKUP($A40,'Annex 2 EHV charges'!$A:$P,11,FALSE)=0,"",VLOOKUP($A40,'Annex 2 EHV charges'!$A:$P,11,FALSE)),"")</f>
        <v/>
      </c>
      <c r="H40" s="98" t="str">
        <f>IFERROR(IF(VLOOKUP($A40,'Annex 2 EHV charges'!$A:$P,12,FALSE)=0,"",VLOOKUP($A40,'Annex 2 EHV charges'!$A:$P,12,FALSE)),"")</f>
        <v/>
      </c>
    </row>
    <row r="41" spans="1:8" ht="30.75" customHeight="1" x14ac:dyDescent="0.2">
      <c r="A41" s="100" t="str">
        <f t="array" ref="A41">IFERROR(INDEX('Annex 2 EHV charges'!#REF!, MATCH(0, IF(ISBLANK('Annex 2 EHV charges'!#REF!),1, COUNTIF(A$4:$A40, 'Annex 2 EHV charges'!#REF!)), 0)),"")</f>
        <v/>
      </c>
      <c r="B41" s="102" t="str">
        <f>IF($A41="","",VLOOKUP($A41,'Annex 2 EHV charges'!$A:$P,2,0))</f>
        <v/>
      </c>
      <c r="C41" s="103" t="str">
        <f>IF($A41="","",VLOOKUP($A41,'Annex 2 EHV charges'!$A:$P,3,0))</f>
        <v/>
      </c>
      <c r="D41" s="100" t="str">
        <f>IF($A41="","",VLOOKUP($A41,'Annex 2 EHV charges'!$A:$P,7,0))</f>
        <v/>
      </c>
      <c r="E41" s="98" t="str">
        <f>IFERROR(IF(VLOOKUP($A41,'Annex 2 EHV charges'!$A:$P,9,FALSE)=0,"",VLOOKUP($A41,'Annex 2 EHV charges'!$A:$P,9,FALSE)),"")</f>
        <v/>
      </c>
      <c r="F41" s="99" t="str">
        <f>IFERROR(IF(VLOOKUP($A41,'Annex 2 EHV charges'!$A:$P,10,FALSE)=0,"",VLOOKUP($A41,'Annex 2 EHV charges'!$A:$P,10,FALSE)),"")</f>
        <v/>
      </c>
      <c r="G41" s="98" t="str">
        <f>IFERROR(IF(VLOOKUP($A41,'Annex 2 EHV charges'!$A:$P,11,FALSE)=0,"",VLOOKUP($A41,'Annex 2 EHV charges'!$A:$P,11,FALSE)),"")</f>
        <v/>
      </c>
      <c r="H41" s="98" t="str">
        <f>IFERROR(IF(VLOOKUP($A41,'Annex 2 EHV charges'!$A:$P,12,FALSE)=0,"",VLOOKUP($A41,'Annex 2 EHV charges'!$A:$P,12,FALSE)),"")</f>
        <v/>
      </c>
    </row>
    <row r="42" spans="1:8" ht="30.75" customHeight="1" x14ac:dyDescent="0.2">
      <c r="A42" s="100" t="str">
        <f t="array" ref="A42">IFERROR(INDEX('Annex 2 EHV charges'!#REF!, MATCH(0, IF(ISBLANK('Annex 2 EHV charges'!#REF!),1, COUNTIF(A$4:$A41, 'Annex 2 EHV charges'!#REF!)), 0)),"")</f>
        <v/>
      </c>
      <c r="B42" s="102" t="str">
        <f>IF($A42="","",VLOOKUP($A42,'Annex 2 EHV charges'!$A:$P,2,0))</f>
        <v/>
      </c>
      <c r="C42" s="103" t="str">
        <f>IF($A42="","",VLOOKUP($A42,'Annex 2 EHV charges'!$A:$P,3,0))</f>
        <v/>
      </c>
      <c r="D42" s="100" t="str">
        <f>IF($A42="","",VLOOKUP($A42,'Annex 2 EHV charges'!$A:$P,7,0))</f>
        <v/>
      </c>
      <c r="E42" s="98" t="str">
        <f>IFERROR(IF(VLOOKUP($A42,'Annex 2 EHV charges'!$A:$P,9,FALSE)=0,"",VLOOKUP($A42,'Annex 2 EHV charges'!$A:$P,9,FALSE)),"")</f>
        <v/>
      </c>
      <c r="F42" s="99" t="str">
        <f>IFERROR(IF(VLOOKUP($A42,'Annex 2 EHV charges'!$A:$P,10,FALSE)=0,"",VLOOKUP($A42,'Annex 2 EHV charges'!$A:$P,10,FALSE)),"")</f>
        <v/>
      </c>
      <c r="G42" s="98" t="str">
        <f>IFERROR(IF(VLOOKUP($A42,'Annex 2 EHV charges'!$A:$P,11,FALSE)=0,"",VLOOKUP($A42,'Annex 2 EHV charges'!$A:$P,11,FALSE)),"")</f>
        <v/>
      </c>
      <c r="H42" s="98" t="str">
        <f>IFERROR(IF(VLOOKUP($A42,'Annex 2 EHV charges'!$A:$P,12,FALSE)=0,"",VLOOKUP($A42,'Annex 2 EHV charges'!$A:$P,12,FALSE)),"")</f>
        <v/>
      </c>
    </row>
    <row r="43" spans="1:8" ht="30.75" customHeight="1" x14ac:dyDescent="0.2">
      <c r="A43" s="100" t="str">
        <f t="array" ref="A43">IFERROR(INDEX('Annex 2 EHV charges'!#REF!, MATCH(0, IF(ISBLANK('Annex 2 EHV charges'!#REF!),1, COUNTIF(A$4:$A42, 'Annex 2 EHV charges'!#REF!)), 0)),"")</f>
        <v/>
      </c>
      <c r="B43" s="102" t="str">
        <f>IF($A43="","",VLOOKUP($A43,'Annex 2 EHV charges'!$A:$P,2,0))</f>
        <v/>
      </c>
      <c r="C43" s="103" t="str">
        <f>IF($A43="","",VLOOKUP($A43,'Annex 2 EHV charges'!$A:$P,3,0))</f>
        <v/>
      </c>
      <c r="D43" s="100" t="str">
        <f>IF($A43="","",VLOOKUP($A43,'Annex 2 EHV charges'!$A:$P,7,0))</f>
        <v/>
      </c>
      <c r="E43" s="98" t="str">
        <f>IFERROR(IF(VLOOKUP($A43,'Annex 2 EHV charges'!$A:$P,9,FALSE)=0,"",VLOOKUP($A43,'Annex 2 EHV charges'!$A:$P,9,FALSE)),"")</f>
        <v/>
      </c>
      <c r="F43" s="99" t="str">
        <f>IFERROR(IF(VLOOKUP($A43,'Annex 2 EHV charges'!$A:$P,10,FALSE)=0,"",VLOOKUP($A43,'Annex 2 EHV charges'!$A:$P,10,FALSE)),"")</f>
        <v/>
      </c>
      <c r="G43" s="98" t="str">
        <f>IFERROR(IF(VLOOKUP($A43,'Annex 2 EHV charges'!$A:$P,11,FALSE)=0,"",VLOOKUP($A43,'Annex 2 EHV charges'!$A:$P,11,FALSE)),"")</f>
        <v/>
      </c>
      <c r="H43" s="98" t="str">
        <f>IFERROR(IF(VLOOKUP($A43,'Annex 2 EHV charges'!$A:$P,12,FALSE)=0,"",VLOOKUP($A43,'Annex 2 EHV charges'!$A:$P,12,FALSE)),"")</f>
        <v/>
      </c>
    </row>
    <row r="44" spans="1:8" ht="30.75" customHeight="1" x14ac:dyDescent="0.2">
      <c r="A44" s="100" t="str">
        <f t="array" ref="A44">IFERROR(INDEX('Annex 2 EHV charges'!#REF!, MATCH(0, IF(ISBLANK('Annex 2 EHV charges'!#REF!),1, COUNTIF(A$4:$A43, 'Annex 2 EHV charges'!#REF!)), 0)),"")</f>
        <v/>
      </c>
      <c r="B44" s="102" t="str">
        <f>IF($A44="","",VLOOKUP($A44,'Annex 2 EHV charges'!$A:$P,2,0))</f>
        <v/>
      </c>
      <c r="C44" s="103" t="str">
        <f>IF($A44="","",VLOOKUP($A44,'Annex 2 EHV charges'!$A:$P,3,0))</f>
        <v/>
      </c>
      <c r="D44" s="100" t="str">
        <f>IF($A44="","",VLOOKUP($A44,'Annex 2 EHV charges'!$A:$P,7,0))</f>
        <v/>
      </c>
      <c r="E44" s="98" t="str">
        <f>IFERROR(IF(VLOOKUP($A44,'Annex 2 EHV charges'!$A:$P,9,FALSE)=0,"",VLOOKUP($A44,'Annex 2 EHV charges'!$A:$P,9,FALSE)),"")</f>
        <v/>
      </c>
      <c r="F44" s="99" t="str">
        <f>IFERROR(IF(VLOOKUP($A44,'Annex 2 EHV charges'!$A:$P,10,FALSE)=0,"",VLOOKUP($A44,'Annex 2 EHV charges'!$A:$P,10,FALSE)),"")</f>
        <v/>
      </c>
      <c r="G44" s="98" t="str">
        <f>IFERROR(IF(VLOOKUP($A44,'Annex 2 EHV charges'!$A:$P,11,FALSE)=0,"",VLOOKUP($A44,'Annex 2 EHV charges'!$A:$P,11,FALSE)),"")</f>
        <v/>
      </c>
      <c r="H44" s="98" t="str">
        <f>IFERROR(IF(VLOOKUP($A44,'Annex 2 EHV charges'!$A:$P,12,FALSE)=0,"",VLOOKUP($A44,'Annex 2 EHV charges'!$A:$P,12,FALSE)),"")</f>
        <v/>
      </c>
    </row>
    <row r="45" spans="1:8" ht="30.75" customHeight="1" x14ac:dyDescent="0.2">
      <c r="A45" s="100" t="str">
        <f t="array" ref="A45">IFERROR(INDEX('Annex 2 EHV charges'!#REF!, MATCH(0, IF(ISBLANK('Annex 2 EHV charges'!#REF!),1, COUNTIF(A$4:$A44, 'Annex 2 EHV charges'!#REF!)), 0)),"")</f>
        <v/>
      </c>
      <c r="B45" s="102" t="str">
        <f>IF($A45="","",VLOOKUP($A45,'Annex 2 EHV charges'!$A:$P,2,0))</f>
        <v/>
      </c>
      <c r="C45" s="103" t="str">
        <f>IF($A45="","",VLOOKUP($A45,'Annex 2 EHV charges'!$A:$P,3,0))</f>
        <v/>
      </c>
      <c r="D45" s="100" t="str">
        <f>IF($A45="","",VLOOKUP($A45,'Annex 2 EHV charges'!$A:$P,7,0))</f>
        <v/>
      </c>
      <c r="E45" s="98" t="str">
        <f>IFERROR(IF(VLOOKUP($A45,'Annex 2 EHV charges'!$A:$P,9,FALSE)=0,"",VLOOKUP($A45,'Annex 2 EHV charges'!$A:$P,9,FALSE)),"")</f>
        <v/>
      </c>
      <c r="F45" s="99" t="str">
        <f>IFERROR(IF(VLOOKUP($A45,'Annex 2 EHV charges'!$A:$P,10,FALSE)=0,"",VLOOKUP($A45,'Annex 2 EHV charges'!$A:$P,10,FALSE)),"")</f>
        <v/>
      </c>
      <c r="G45" s="98" t="str">
        <f>IFERROR(IF(VLOOKUP($A45,'Annex 2 EHV charges'!$A:$P,11,FALSE)=0,"",VLOOKUP($A45,'Annex 2 EHV charges'!$A:$P,11,FALSE)),"")</f>
        <v/>
      </c>
      <c r="H45" s="98" t="str">
        <f>IFERROR(IF(VLOOKUP($A45,'Annex 2 EHV charges'!$A:$P,12,FALSE)=0,"",VLOOKUP($A45,'Annex 2 EHV charges'!$A:$P,12,FALSE)),"")</f>
        <v/>
      </c>
    </row>
    <row r="46" spans="1:8" ht="30.75" customHeight="1" x14ac:dyDescent="0.2">
      <c r="A46" s="100" t="str">
        <f t="array" ref="A46">IFERROR(INDEX('Annex 2 EHV charges'!#REF!, MATCH(0, IF(ISBLANK('Annex 2 EHV charges'!#REF!),1, COUNTIF(A$4:$A45, 'Annex 2 EHV charges'!#REF!)), 0)),"")</f>
        <v/>
      </c>
      <c r="B46" s="102" t="str">
        <f>IF($A46="","",VLOOKUP($A46,'Annex 2 EHV charges'!$A:$P,2,0))</f>
        <v/>
      </c>
      <c r="C46" s="103" t="str">
        <f>IF($A46="","",VLOOKUP($A46,'Annex 2 EHV charges'!$A:$P,3,0))</f>
        <v/>
      </c>
      <c r="D46" s="100" t="str">
        <f>IF($A46="","",VLOOKUP($A46,'Annex 2 EHV charges'!$A:$P,7,0))</f>
        <v/>
      </c>
      <c r="E46" s="98" t="str">
        <f>IFERROR(IF(VLOOKUP($A46,'Annex 2 EHV charges'!$A:$P,9,FALSE)=0,"",VLOOKUP($A46,'Annex 2 EHV charges'!$A:$P,9,FALSE)),"")</f>
        <v/>
      </c>
      <c r="F46" s="99" t="str">
        <f>IFERROR(IF(VLOOKUP($A46,'Annex 2 EHV charges'!$A:$P,10,FALSE)=0,"",VLOOKUP($A46,'Annex 2 EHV charges'!$A:$P,10,FALSE)),"")</f>
        <v/>
      </c>
      <c r="G46" s="98" t="str">
        <f>IFERROR(IF(VLOOKUP($A46,'Annex 2 EHV charges'!$A:$P,11,FALSE)=0,"",VLOOKUP($A46,'Annex 2 EHV charges'!$A:$P,11,FALSE)),"")</f>
        <v/>
      </c>
      <c r="H46" s="98" t="str">
        <f>IFERROR(IF(VLOOKUP($A46,'Annex 2 EHV charges'!$A:$P,12,FALSE)=0,"",VLOOKUP($A46,'Annex 2 EHV charges'!$A:$P,12,FALSE)),"")</f>
        <v/>
      </c>
    </row>
    <row r="47" spans="1:8" ht="30.75" customHeight="1" x14ac:dyDescent="0.2">
      <c r="A47" s="100" t="str">
        <f t="array" ref="A47">IFERROR(INDEX('Annex 2 EHV charges'!#REF!, MATCH(0, IF(ISBLANK('Annex 2 EHV charges'!#REF!),1, COUNTIF(A$4:$A46, 'Annex 2 EHV charges'!#REF!)), 0)),"")</f>
        <v/>
      </c>
      <c r="B47" s="102" t="str">
        <f>IF($A47="","",VLOOKUP($A47,'Annex 2 EHV charges'!$A:$P,2,0))</f>
        <v/>
      </c>
      <c r="C47" s="103" t="str">
        <f>IF($A47="","",VLOOKUP($A47,'Annex 2 EHV charges'!$A:$P,3,0))</f>
        <v/>
      </c>
      <c r="D47" s="100" t="str">
        <f>IF($A47="","",VLOOKUP($A47,'Annex 2 EHV charges'!$A:$P,7,0))</f>
        <v/>
      </c>
      <c r="E47" s="98" t="str">
        <f>IFERROR(IF(VLOOKUP($A47,'Annex 2 EHV charges'!$A:$P,9,FALSE)=0,"",VLOOKUP($A47,'Annex 2 EHV charges'!$A:$P,9,FALSE)),"")</f>
        <v/>
      </c>
      <c r="F47" s="99" t="str">
        <f>IFERROR(IF(VLOOKUP($A47,'Annex 2 EHV charges'!$A:$P,10,FALSE)=0,"",VLOOKUP($A47,'Annex 2 EHV charges'!$A:$P,10,FALSE)),"")</f>
        <v/>
      </c>
      <c r="G47" s="98" t="str">
        <f>IFERROR(IF(VLOOKUP($A47,'Annex 2 EHV charges'!$A:$P,11,FALSE)=0,"",VLOOKUP($A47,'Annex 2 EHV charges'!$A:$P,11,FALSE)),"")</f>
        <v/>
      </c>
      <c r="H47" s="98" t="str">
        <f>IFERROR(IF(VLOOKUP($A47,'Annex 2 EHV charges'!$A:$P,12,FALSE)=0,"",VLOOKUP($A47,'Annex 2 EHV charges'!$A:$P,12,FALSE)),"")</f>
        <v/>
      </c>
    </row>
    <row r="48" spans="1:8" ht="30.75" customHeight="1" x14ac:dyDescent="0.2">
      <c r="A48" s="100" t="str">
        <f t="array" ref="A48">IFERROR(INDEX('Annex 2 EHV charges'!#REF!, MATCH(0, IF(ISBLANK('Annex 2 EHV charges'!#REF!),1, COUNTIF(A$4:$A47, 'Annex 2 EHV charges'!#REF!)), 0)),"")</f>
        <v/>
      </c>
      <c r="B48" s="102" t="str">
        <f>IF($A48="","",VLOOKUP($A48,'Annex 2 EHV charges'!$A:$P,2,0))</f>
        <v/>
      </c>
      <c r="C48" s="103" t="str">
        <f>IF($A48="","",VLOOKUP($A48,'Annex 2 EHV charges'!$A:$P,3,0))</f>
        <v/>
      </c>
      <c r="D48" s="100" t="str">
        <f>IF($A48="","",VLOOKUP($A48,'Annex 2 EHV charges'!$A:$P,7,0))</f>
        <v/>
      </c>
      <c r="E48" s="98" t="str">
        <f>IFERROR(IF(VLOOKUP($A48,'Annex 2 EHV charges'!$A:$P,9,FALSE)=0,"",VLOOKUP($A48,'Annex 2 EHV charges'!$A:$P,9,FALSE)),"")</f>
        <v/>
      </c>
      <c r="F48" s="99" t="str">
        <f>IFERROR(IF(VLOOKUP($A48,'Annex 2 EHV charges'!$A:$P,10,FALSE)=0,"",VLOOKUP($A48,'Annex 2 EHV charges'!$A:$P,10,FALSE)),"")</f>
        <v/>
      </c>
      <c r="G48" s="98" t="str">
        <f>IFERROR(IF(VLOOKUP($A48,'Annex 2 EHV charges'!$A:$P,11,FALSE)=0,"",VLOOKUP($A48,'Annex 2 EHV charges'!$A:$P,11,FALSE)),"")</f>
        <v/>
      </c>
      <c r="H48" s="98" t="str">
        <f>IFERROR(IF(VLOOKUP($A48,'Annex 2 EHV charges'!$A:$P,12,FALSE)=0,"",VLOOKUP($A48,'Annex 2 EHV charges'!$A:$P,12,FALSE)),"")</f>
        <v/>
      </c>
    </row>
    <row r="49" spans="1:8" ht="30.75" customHeight="1" x14ac:dyDescent="0.2">
      <c r="A49" s="100" t="str">
        <f t="array" ref="A49">IFERROR(INDEX('Annex 2 EHV charges'!#REF!, MATCH(0, IF(ISBLANK('Annex 2 EHV charges'!#REF!),1, COUNTIF(A$4:$A48, 'Annex 2 EHV charges'!#REF!)), 0)),"")</f>
        <v/>
      </c>
      <c r="B49" s="102" t="str">
        <f>IF($A49="","",VLOOKUP($A49,'Annex 2 EHV charges'!$A:$P,2,0))</f>
        <v/>
      </c>
      <c r="C49" s="103" t="str">
        <f>IF($A49="","",VLOOKUP($A49,'Annex 2 EHV charges'!$A:$P,3,0))</f>
        <v/>
      </c>
      <c r="D49" s="100" t="str">
        <f>IF($A49="","",VLOOKUP($A49,'Annex 2 EHV charges'!$A:$P,7,0))</f>
        <v/>
      </c>
      <c r="E49" s="98" t="str">
        <f>IFERROR(IF(VLOOKUP($A49,'Annex 2 EHV charges'!$A:$P,9,FALSE)=0,"",VLOOKUP($A49,'Annex 2 EHV charges'!$A:$P,9,FALSE)),"")</f>
        <v/>
      </c>
      <c r="F49" s="99" t="str">
        <f>IFERROR(IF(VLOOKUP($A49,'Annex 2 EHV charges'!$A:$P,10,FALSE)=0,"",VLOOKUP($A49,'Annex 2 EHV charges'!$A:$P,10,FALSE)),"")</f>
        <v/>
      </c>
      <c r="G49" s="98" t="str">
        <f>IFERROR(IF(VLOOKUP($A49,'Annex 2 EHV charges'!$A:$P,11,FALSE)=0,"",VLOOKUP($A49,'Annex 2 EHV charges'!$A:$P,11,FALSE)),"")</f>
        <v/>
      </c>
      <c r="H49" s="98" t="str">
        <f>IFERROR(IF(VLOOKUP($A49,'Annex 2 EHV charges'!$A:$P,12,FALSE)=0,"",VLOOKUP($A49,'Annex 2 EHV charges'!$A:$P,12,FALSE)),"")</f>
        <v/>
      </c>
    </row>
    <row r="50" spans="1:8" ht="30.75" customHeight="1" x14ac:dyDescent="0.2">
      <c r="A50" s="100" t="str">
        <f t="array" ref="A50">IFERROR(INDEX('Annex 2 EHV charges'!#REF!, MATCH(0, IF(ISBLANK('Annex 2 EHV charges'!#REF!),1, COUNTIF(A$4:$A49, 'Annex 2 EHV charges'!#REF!)), 0)),"")</f>
        <v/>
      </c>
      <c r="B50" s="102" t="str">
        <f>IF($A50="","",VLOOKUP($A50,'Annex 2 EHV charges'!$A:$P,2,0))</f>
        <v/>
      </c>
      <c r="C50" s="103" t="str">
        <f>IF($A50="","",VLOOKUP($A50,'Annex 2 EHV charges'!$A:$P,3,0))</f>
        <v/>
      </c>
      <c r="D50" s="100" t="str">
        <f>IF($A50="","",VLOOKUP($A50,'Annex 2 EHV charges'!$A:$P,7,0))</f>
        <v/>
      </c>
      <c r="E50" s="98" t="str">
        <f>IFERROR(IF(VLOOKUP($A50,'Annex 2 EHV charges'!$A:$P,9,FALSE)=0,"",VLOOKUP($A50,'Annex 2 EHV charges'!$A:$P,9,FALSE)),"")</f>
        <v/>
      </c>
      <c r="F50" s="99" t="str">
        <f>IFERROR(IF(VLOOKUP($A50,'Annex 2 EHV charges'!$A:$P,10,FALSE)=0,"",VLOOKUP($A50,'Annex 2 EHV charges'!$A:$P,10,FALSE)),"")</f>
        <v/>
      </c>
      <c r="G50" s="98" t="str">
        <f>IFERROR(IF(VLOOKUP($A50,'Annex 2 EHV charges'!$A:$P,11,FALSE)=0,"",VLOOKUP($A50,'Annex 2 EHV charges'!$A:$P,11,FALSE)),"")</f>
        <v/>
      </c>
      <c r="H50" s="98" t="str">
        <f>IFERROR(IF(VLOOKUP($A50,'Annex 2 EHV charges'!$A:$P,12,FALSE)=0,"",VLOOKUP($A50,'Annex 2 EHV charges'!$A:$P,12,FALSE)),"")</f>
        <v/>
      </c>
    </row>
    <row r="51" spans="1:8" ht="30.75" customHeight="1" x14ac:dyDescent="0.2">
      <c r="A51" s="100" t="str">
        <f t="array" ref="A51">IFERROR(INDEX('Annex 2 EHV charges'!#REF!, MATCH(0, IF(ISBLANK('Annex 2 EHV charges'!#REF!),1, COUNTIF(A$4:$A50, 'Annex 2 EHV charges'!#REF!)), 0)),"")</f>
        <v/>
      </c>
      <c r="B51" s="102" t="str">
        <f>IF($A51="","",VLOOKUP($A51,'Annex 2 EHV charges'!$A:$P,2,0))</f>
        <v/>
      </c>
      <c r="C51" s="103" t="str">
        <f>IF($A51="","",VLOOKUP($A51,'Annex 2 EHV charges'!$A:$P,3,0))</f>
        <v/>
      </c>
      <c r="D51" s="100" t="str">
        <f>IF($A51="","",VLOOKUP($A51,'Annex 2 EHV charges'!$A:$P,7,0))</f>
        <v/>
      </c>
      <c r="E51" s="98" t="str">
        <f>IFERROR(IF(VLOOKUP($A51,'Annex 2 EHV charges'!$A:$P,9,FALSE)=0,"",VLOOKUP($A51,'Annex 2 EHV charges'!$A:$P,9,FALSE)),"")</f>
        <v/>
      </c>
      <c r="F51" s="99" t="str">
        <f>IFERROR(IF(VLOOKUP($A51,'Annex 2 EHV charges'!$A:$P,10,FALSE)=0,"",VLOOKUP($A51,'Annex 2 EHV charges'!$A:$P,10,FALSE)),"")</f>
        <v/>
      </c>
      <c r="G51" s="98" t="str">
        <f>IFERROR(IF(VLOOKUP($A51,'Annex 2 EHV charges'!$A:$P,11,FALSE)=0,"",VLOOKUP($A51,'Annex 2 EHV charges'!$A:$P,11,FALSE)),"")</f>
        <v/>
      </c>
      <c r="H51" s="98" t="str">
        <f>IFERROR(IF(VLOOKUP($A51,'Annex 2 EHV charges'!$A:$P,12,FALSE)=0,"",VLOOKUP($A51,'Annex 2 EHV charges'!$A:$P,12,FALSE)),"")</f>
        <v/>
      </c>
    </row>
    <row r="52" spans="1:8" ht="30.75" customHeight="1" x14ac:dyDescent="0.2">
      <c r="A52" s="100" t="str">
        <f t="array" ref="A52">IFERROR(INDEX('Annex 2 EHV charges'!#REF!, MATCH(0, IF(ISBLANK('Annex 2 EHV charges'!#REF!),1, COUNTIF(A$4:$A51, 'Annex 2 EHV charges'!#REF!)), 0)),"")</f>
        <v/>
      </c>
      <c r="B52" s="102" t="str">
        <f>IF($A52="","",VLOOKUP($A52,'Annex 2 EHV charges'!$A:$P,2,0))</f>
        <v/>
      </c>
      <c r="C52" s="103" t="str">
        <f>IF($A52="","",VLOOKUP($A52,'Annex 2 EHV charges'!$A:$P,3,0))</f>
        <v/>
      </c>
      <c r="D52" s="100" t="str">
        <f>IF($A52="","",VLOOKUP($A52,'Annex 2 EHV charges'!$A:$P,7,0))</f>
        <v/>
      </c>
      <c r="E52" s="98" t="str">
        <f>IFERROR(IF(VLOOKUP($A52,'Annex 2 EHV charges'!$A:$P,9,FALSE)=0,"",VLOOKUP($A52,'Annex 2 EHV charges'!$A:$P,9,FALSE)),"")</f>
        <v/>
      </c>
      <c r="F52" s="99" t="str">
        <f>IFERROR(IF(VLOOKUP($A52,'Annex 2 EHV charges'!$A:$P,10,FALSE)=0,"",VLOOKUP($A52,'Annex 2 EHV charges'!$A:$P,10,FALSE)),"")</f>
        <v/>
      </c>
      <c r="G52" s="98" t="str">
        <f>IFERROR(IF(VLOOKUP($A52,'Annex 2 EHV charges'!$A:$P,11,FALSE)=0,"",VLOOKUP($A52,'Annex 2 EHV charges'!$A:$P,11,FALSE)),"")</f>
        <v/>
      </c>
      <c r="H52" s="98" t="str">
        <f>IFERROR(IF(VLOOKUP($A52,'Annex 2 EHV charges'!$A:$P,12,FALSE)=0,"",VLOOKUP($A52,'Annex 2 EHV charges'!$A:$P,12,FALSE)),"")</f>
        <v/>
      </c>
    </row>
    <row r="53" spans="1:8" ht="30.75" customHeight="1" x14ac:dyDescent="0.2">
      <c r="A53" s="100" t="str">
        <f t="array" ref="A53">IFERROR(INDEX('Annex 2 EHV charges'!#REF!, MATCH(0, IF(ISBLANK('Annex 2 EHV charges'!#REF!),1, COUNTIF(A$4:$A52, 'Annex 2 EHV charges'!#REF!)), 0)),"")</f>
        <v/>
      </c>
      <c r="B53" s="102" t="str">
        <f>IF($A53="","",VLOOKUP($A53,'Annex 2 EHV charges'!$A:$P,2,0))</f>
        <v/>
      </c>
      <c r="C53" s="103" t="str">
        <f>IF($A53="","",VLOOKUP($A53,'Annex 2 EHV charges'!$A:$P,3,0))</f>
        <v/>
      </c>
      <c r="D53" s="100" t="str">
        <f>IF($A53="","",VLOOKUP($A53,'Annex 2 EHV charges'!$A:$P,7,0))</f>
        <v/>
      </c>
      <c r="E53" s="98" t="str">
        <f>IFERROR(IF(VLOOKUP($A53,'Annex 2 EHV charges'!$A:$P,9,FALSE)=0,"",VLOOKUP($A53,'Annex 2 EHV charges'!$A:$P,9,FALSE)),"")</f>
        <v/>
      </c>
      <c r="F53" s="99" t="str">
        <f>IFERROR(IF(VLOOKUP($A53,'Annex 2 EHV charges'!$A:$P,10,FALSE)=0,"",VLOOKUP($A53,'Annex 2 EHV charges'!$A:$P,10,FALSE)),"")</f>
        <v/>
      </c>
      <c r="G53" s="98" t="str">
        <f>IFERROR(IF(VLOOKUP($A53,'Annex 2 EHV charges'!$A:$P,11,FALSE)=0,"",VLOOKUP($A53,'Annex 2 EHV charges'!$A:$P,11,FALSE)),"")</f>
        <v/>
      </c>
      <c r="H53" s="98" t="str">
        <f>IFERROR(IF(VLOOKUP($A53,'Annex 2 EHV charges'!$A:$P,12,FALSE)=0,"",VLOOKUP($A53,'Annex 2 EHV charges'!$A:$P,12,FALSE)),"")</f>
        <v/>
      </c>
    </row>
    <row r="54" spans="1:8" x14ac:dyDescent="0.2">
      <c r="A54" s="100" t="str">
        <f t="array" ref="A54">IFERROR(INDEX('Annex 2 EHV charges'!#REF!, MATCH(0, IF(ISBLANK('Annex 2 EHV charges'!#REF!),1, COUNTIF(A$4:$A53, 'Annex 2 EHV charges'!#REF!)), 0)),"")</f>
        <v/>
      </c>
      <c r="B54" s="102" t="str">
        <f>IF($A54="","",VLOOKUP($A54,'Annex 2 EHV charges'!$A:$P,2,0))</f>
        <v/>
      </c>
      <c r="C54" s="103" t="str">
        <f>IF($A54="","",VLOOKUP($A54,'Annex 2 EHV charges'!$A:$P,3,0))</f>
        <v/>
      </c>
      <c r="D54" s="100" t="str">
        <f>IF($A54="","",VLOOKUP($A54,'Annex 2 EHV charges'!$A:$P,7,0))</f>
        <v/>
      </c>
      <c r="E54" s="98" t="str">
        <f>IFERROR(IF(VLOOKUP($A54,'Annex 2 EHV charges'!$A:$P,9,FALSE)=0,"",VLOOKUP($A54,'Annex 2 EHV charges'!$A:$P,9,FALSE)),"")</f>
        <v/>
      </c>
      <c r="F54" s="99" t="str">
        <f>IFERROR(IF(VLOOKUP($A54,'Annex 2 EHV charges'!$A:$P,10,FALSE)=0,"",VLOOKUP($A54,'Annex 2 EHV charges'!$A:$P,10,FALSE)),"")</f>
        <v/>
      </c>
      <c r="G54" s="98" t="str">
        <f>IFERROR(IF(VLOOKUP($A54,'Annex 2 EHV charges'!$A:$P,11,FALSE)=0,"",VLOOKUP($A54,'Annex 2 EHV charges'!$A:$P,11,FALSE)),"")</f>
        <v/>
      </c>
      <c r="H54" s="98" t="str">
        <f>IFERROR(IF(VLOOKUP($A54,'Annex 2 EHV charges'!$A:$P,12,FALSE)=0,"",VLOOKUP($A54,'Annex 2 EHV charges'!$A:$P,12,FALSE)),"")</f>
        <v/>
      </c>
    </row>
    <row r="55" spans="1:8" ht="30.75" customHeight="1" x14ac:dyDescent="0.2">
      <c r="A55" s="100" t="str">
        <f t="array" ref="A55">IFERROR(INDEX('Annex 2 EHV charges'!#REF!, MATCH(0, IF(ISBLANK('Annex 2 EHV charges'!#REF!),1, COUNTIF(A$4:$A54, 'Annex 2 EHV charges'!#REF!)), 0)),"")</f>
        <v/>
      </c>
      <c r="B55" s="102" t="str">
        <f>IF($A55="","",VLOOKUP($A55,'Annex 2 EHV charges'!$A:$P,2,0))</f>
        <v/>
      </c>
      <c r="C55" s="103" t="str">
        <f>IF($A55="","",VLOOKUP($A55,'Annex 2 EHV charges'!$A:$P,3,0))</f>
        <v/>
      </c>
      <c r="D55" s="100" t="str">
        <f>IF($A55="","",VLOOKUP($A55,'Annex 2 EHV charges'!$A:$P,7,0))</f>
        <v/>
      </c>
      <c r="E55" s="98" t="str">
        <f>IFERROR(IF(VLOOKUP($A55,'Annex 2 EHV charges'!$A:$P,9,FALSE)=0,"",VLOOKUP($A55,'Annex 2 EHV charges'!$A:$P,9,FALSE)),"")</f>
        <v/>
      </c>
      <c r="F55" s="99" t="str">
        <f>IFERROR(IF(VLOOKUP($A55,'Annex 2 EHV charges'!$A:$P,10,FALSE)=0,"",VLOOKUP($A55,'Annex 2 EHV charges'!$A:$P,10,FALSE)),"")</f>
        <v/>
      </c>
      <c r="G55" s="98" t="str">
        <f>IFERROR(IF(VLOOKUP($A55,'Annex 2 EHV charges'!$A:$P,11,FALSE)=0,"",VLOOKUP($A55,'Annex 2 EHV charges'!$A:$P,11,FALSE)),"")</f>
        <v/>
      </c>
      <c r="H55" s="98" t="str">
        <f>IFERROR(IF(VLOOKUP($A55,'Annex 2 EHV charges'!$A:$P,12,FALSE)=0,"",VLOOKUP($A55,'Annex 2 EHV charges'!$A:$P,12,FALSE)),"")</f>
        <v/>
      </c>
    </row>
    <row r="56" spans="1:8" ht="30.75" customHeight="1" x14ac:dyDescent="0.2">
      <c r="A56" s="100" t="str">
        <f t="array" ref="A56">IFERROR(INDEX('Annex 2 EHV charges'!#REF!, MATCH(0, IF(ISBLANK('Annex 2 EHV charges'!#REF!),1, COUNTIF(A$4:$A55, 'Annex 2 EHV charges'!#REF!)), 0)),"")</f>
        <v/>
      </c>
      <c r="B56" s="102" t="str">
        <f>IF($A56="","",VLOOKUP($A56,'Annex 2 EHV charges'!$A:$P,2,0))</f>
        <v/>
      </c>
      <c r="C56" s="103" t="str">
        <f>IF($A56="","",VLOOKUP($A56,'Annex 2 EHV charges'!$A:$P,3,0))</f>
        <v/>
      </c>
      <c r="D56" s="100" t="str">
        <f>IF($A56="","",VLOOKUP($A56,'Annex 2 EHV charges'!$A:$P,7,0))</f>
        <v/>
      </c>
      <c r="E56" s="98" t="str">
        <f>IFERROR(IF(VLOOKUP($A56,'Annex 2 EHV charges'!$A:$P,9,FALSE)=0,"",VLOOKUP($A56,'Annex 2 EHV charges'!$A:$P,9,FALSE)),"")</f>
        <v/>
      </c>
      <c r="F56" s="99" t="str">
        <f>IFERROR(IF(VLOOKUP($A56,'Annex 2 EHV charges'!$A:$P,10,FALSE)=0,"",VLOOKUP($A56,'Annex 2 EHV charges'!$A:$P,10,FALSE)),"")</f>
        <v/>
      </c>
      <c r="G56" s="98" t="str">
        <f>IFERROR(IF(VLOOKUP($A56,'Annex 2 EHV charges'!$A:$P,11,FALSE)=0,"",VLOOKUP($A56,'Annex 2 EHV charges'!$A:$P,11,FALSE)),"")</f>
        <v/>
      </c>
      <c r="H56" s="98" t="str">
        <f>IFERROR(IF(VLOOKUP($A56,'Annex 2 EHV charges'!$A:$P,12,FALSE)=0,"",VLOOKUP($A56,'Annex 2 EHV charges'!$A:$P,12,FALSE)),"")</f>
        <v/>
      </c>
    </row>
    <row r="57" spans="1:8" ht="30.75" customHeight="1" x14ac:dyDescent="0.2">
      <c r="A57" s="100" t="str">
        <f t="array" ref="A57">IFERROR(INDEX('Annex 2 EHV charges'!#REF!, MATCH(0, IF(ISBLANK('Annex 2 EHV charges'!#REF!),1, COUNTIF(A$4:$A56, 'Annex 2 EHV charges'!#REF!)), 0)),"")</f>
        <v/>
      </c>
      <c r="B57" s="102" t="str">
        <f>IF($A57="","",VLOOKUP($A57,'Annex 2 EHV charges'!$A:$P,2,0))</f>
        <v/>
      </c>
      <c r="C57" s="103" t="str">
        <f>IF($A57="","",VLOOKUP($A57,'Annex 2 EHV charges'!$A:$P,3,0))</f>
        <v/>
      </c>
      <c r="D57" s="100" t="str">
        <f>IF($A57="","",VLOOKUP($A57,'Annex 2 EHV charges'!$A:$P,7,0))</f>
        <v/>
      </c>
      <c r="E57" s="98" t="str">
        <f>IFERROR(IF(VLOOKUP($A57,'Annex 2 EHV charges'!$A:$P,9,FALSE)=0,"",VLOOKUP($A57,'Annex 2 EHV charges'!$A:$P,9,FALSE)),"")</f>
        <v/>
      </c>
      <c r="F57" s="99" t="str">
        <f>IFERROR(IF(VLOOKUP($A57,'Annex 2 EHV charges'!$A:$P,10,FALSE)=0,"",VLOOKUP($A57,'Annex 2 EHV charges'!$A:$P,10,FALSE)),"")</f>
        <v/>
      </c>
      <c r="G57" s="98" t="str">
        <f>IFERROR(IF(VLOOKUP($A57,'Annex 2 EHV charges'!$A:$P,11,FALSE)=0,"",VLOOKUP($A57,'Annex 2 EHV charges'!$A:$P,11,FALSE)),"")</f>
        <v/>
      </c>
      <c r="H57" s="98" t="str">
        <f>IFERROR(IF(VLOOKUP($A57,'Annex 2 EHV charges'!$A:$P,12,FALSE)=0,"",VLOOKUP($A57,'Annex 2 EHV charges'!$A:$P,12,FALSE)),"")</f>
        <v/>
      </c>
    </row>
    <row r="58" spans="1:8" ht="30.75" customHeight="1" x14ac:dyDescent="0.2">
      <c r="A58" s="100" t="str">
        <f t="array" ref="A58">IFERROR(INDEX('Annex 2 EHV charges'!#REF!, MATCH(0, IF(ISBLANK('Annex 2 EHV charges'!#REF!),1, COUNTIF(A$4:$A57, 'Annex 2 EHV charges'!#REF!)), 0)),"")</f>
        <v/>
      </c>
      <c r="B58" s="102" t="str">
        <f>IF($A58="","",VLOOKUP($A58,'Annex 2 EHV charges'!$A:$P,2,0))</f>
        <v/>
      </c>
      <c r="C58" s="103" t="str">
        <f>IF($A58="","",VLOOKUP($A58,'Annex 2 EHV charges'!$A:$P,3,0))</f>
        <v/>
      </c>
      <c r="D58" s="100" t="str">
        <f>IF($A58="","",VLOOKUP($A58,'Annex 2 EHV charges'!$A:$P,7,0))</f>
        <v/>
      </c>
      <c r="E58" s="98" t="str">
        <f>IFERROR(IF(VLOOKUP($A58,'Annex 2 EHV charges'!$A:$P,9,FALSE)=0,"",VLOOKUP($A58,'Annex 2 EHV charges'!$A:$P,9,FALSE)),"")</f>
        <v/>
      </c>
      <c r="F58" s="99" t="str">
        <f>IFERROR(IF(VLOOKUP($A58,'Annex 2 EHV charges'!$A:$P,10,FALSE)=0,"",VLOOKUP($A58,'Annex 2 EHV charges'!$A:$P,10,FALSE)),"")</f>
        <v/>
      </c>
      <c r="G58" s="98" t="str">
        <f>IFERROR(IF(VLOOKUP($A58,'Annex 2 EHV charges'!$A:$P,11,FALSE)=0,"",VLOOKUP($A58,'Annex 2 EHV charges'!$A:$P,11,FALSE)),"")</f>
        <v/>
      </c>
      <c r="H58" s="98" t="str">
        <f>IFERROR(IF(VLOOKUP($A58,'Annex 2 EHV charges'!$A:$P,12,FALSE)=0,"",VLOOKUP($A58,'Annex 2 EHV charges'!$A:$P,12,FALSE)),"")</f>
        <v/>
      </c>
    </row>
    <row r="59" spans="1:8" ht="30.75" customHeight="1" x14ac:dyDescent="0.2">
      <c r="A59" s="100" t="str">
        <f t="array" ref="A59">IFERROR(INDEX('Annex 2 EHV charges'!#REF!, MATCH(0, IF(ISBLANK('Annex 2 EHV charges'!#REF!),1, COUNTIF(A$4:$A58, 'Annex 2 EHV charges'!#REF!)), 0)),"")</f>
        <v/>
      </c>
      <c r="B59" s="102" t="str">
        <f>IF($A59="","",VLOOKUP($A59,'Annex 2 EHV charges'!$A:$P,2,0))</f>
        <v/>
      </c>
      <c r="C59" s="103" t="str">
        <f>IF($A59="","",VLOOKUP($A59,'Annex 2 EHV charges'!$A:$P,3,0))</f>
        <v/>
      </c>
      <c r="D59" s="100" t="str">
        <f>IF($A59="","",VLOOKUP($A59,'Annex 2 EHV charges'!$A:$P,7,0))</f>
        <v/>
      </c>
      <c r="E59" s="98" t="str">
        <f>IFERROR(IF(VLOOKUP($A59,'Annex 2 EHV charges'!$A:$P,9,FALSE)=0,"",VLOOKUP($A59,'Annex 2 EHV charges'!$A:$P,9,FALSE)),"")</f>
        <v/>
      </c>
      <c r="F59" s="99" t="str">
        <f>IFERROR(IF(VLOOKUP($A59,'Annex 2 EHV charges'!$A:$P,10,FALSE)=0,"",VLOOKUP($A59,'Annex 2 EHV charges'!$A:$P,10,FALSE)),"")</f>
        <v/>
      </c>
      <c r="G59" s="98" t="str">
        <f>IFERROR(IF(VLOOKUP($A59,'Annex 2 EHV charges'!$A:$P,11,FALSE)=0,"",VLOOKUP($A59,'Annex 2 EHV charges'!$A:$P,11,FALSE)),"")</f>
        <v/>
      </c>
      <c r="H59" s="98" t="str">
        <f>IFERROR(IF(VLOOKUP($A59,'Annex 2 EHV charges'!$A:$P,12,FALSE)=0,"",VLOOKUP($A59,'Annex 2 EHV charges'!$A:$P,12,FALSE)),"")</f>
        <v/>
      </c>
    </row>
    <row r="60" spans="1:8" ht="30.75" customHeight="1" x14ac:dyDescent="0.2">
      <c r="A60" s="100" t="str">
        <f t="array" ref="A60">IFERROR(INDEX('Annex 2 EHV charges'!#REF!, MATCH(0, IF(ISBLANK('Annex 2 EHV charges'!#REF!),1, COUNTIF(A$4:$A59, 'Annex 2 EHV charges'!#REF!)), 0)),"")</f>
        <v/>
      </c>
      <c r="B60" s="102" t="str">
        <f>IF($A60="","",VLOOKUP($A60,'Annex 2 EHV charges'!$A:$P,2,0))</f>
        <v/>
      </c>
      <c r="C60" s="103" t="str">
        <f>IF($A60="","",VLOOKUP($A60,'Annex 2 EHV charges'!$A:$P,3,0))</f>
        <v/>
      </c>
      <c r="D60" s="100" t="str">
        <f>IF($A60="","",VLOOKUP($A60,'Annex 2 EHV charges'!$A:$P,7,0))</f>
        <v/>
      </c>
      <c r="E60" s="98" t="str">
        <f>IFERROR(IF(VLOOKUP($A60,'Annex 2 EHV charges'!$A:$P,9,FALSE)=0,"",VLOOKUP($A60,'Annex 2 EHV charges'!$A:$P,9,FALSE)),"")</f>
        <v/>
      </c>
      <c r="F60" s="99" t="str">
        <f>IFERROR(IF(VLOOKUP($A60,'Annex 2 EHV charges'!$A:$P,10,FALSE)=0,"",VLOOKUP($A60,'Annex 2 EHV charges'!$A:$P,10,FALSE)),"")</f>
        <v/>
      </c>
      <c r="G60" s="98" t="str">
        <f>IFERROR(IF(VLOOKUP($A60,'Annex 2 EHV charges'!$A:$P,11,FALSE)=0,"",VLOOKUP($A60,'Annex 2 EHV charges'!$A:$P,11,FALSE)),"")</f>
        <v/>
      </c>
      <c r="H60" s="98" t="str">
        <f>IFERROR(IF(VLOOKUP($A60,'Annex 2 EHV charges'!$A:$P,12,FALSE)=0,"",VLOOKUP($A60,'Annex 2 EHV charges'!$A:$P,12,FALSE)),"")</f>
        <v/>
      </c>
    </row>
    <row r="61" spans="1:8" ht="30.75" customHeight="1" x14ac:dyDescent="0.2">
      <c r="A61" s="100" t="str">
        <f t="array" ref="A61">IFERROR(INDEX('Annex 2 EHV charges'!#REF!, MATCH(0, IF(ISBLANK('Annex 2 EHV charges'!#REF!),1, COUNTIF(A$4:$A60, 'Annex 2 EHV charges'!#REF!)), 0)),"")</f>
        <v/>
      </c>
      <c r="B61" s="102" t="str">
        <f>IF($A61="","",VLOOKUP($A61,'Annex 2 EHV charges'!$A:$P,2,0))</f>
        <v/>
      </c>
      <c r="C61" s="103" t="str">
        <f>IF($A61="","",VLOOKUP($A61,'Annex 2 EHV charges'!$A:$P,3,0))</f>
        <v/>
      </c>
      <c r="D61" s="100" t="str">
        <f>IF($A61="","",VLOOKUP($A61,'Annex 2 EHV charges'!$A:$P,7,0))</f>
        <v/>
      </c>
      <c r="E61" s="98" t="str">
        <f>IFERROR(IF(VLOOKUP($A61,'Annex 2 EHV charges'!$A:$P,9,FALSE)=0,"",VLOOKUP($A61,'Annex 2 EHV charges'!$A:$P,9,FALSE)),"")</f>
        <v/>
      </c>
      <c r="F61" s="99" t="str">
        <f>IFERROR(IF(VLOOKUP($A61,'Annex 2 EHV charges'!$A:$P,10,FALSE)=0,"",VLOOKUP($A61,'Annex 2 EHV charges'!$A:$P,10,FALSE)),"")</f>
        <v/>
      </c>
      <c r="G61" s="98" t="str">
        <f>IFERROR(IF(VLOOKUP($A61,'Annex 2 EHV charges'!$A:$P,11,FALSE)=0,"",VLOOKUP($A61,'Annex 2 EHV charges'!$A:$P,11,FALSE)),"")</f>
        <v/>
      </c>
      <c r="H61" s="98" t="str">
        <f>IFERROR(IF(VLOOKUP($A61,'Annex 2 EHV charges'!$A:$P,12,FALSE)=0,"",VLOOKUP($A61,'Annex 2 EHV charges'!$A:$P,12,FALSE)),"")</f>
        <v/>
      </c>
    </row>
    <row r="62" spans="1:8" ht="30.75" customHeight="1" x14ac:dyDescent="0.2">
      <c r="A62" s="100" t="str">
        <f t="array" ref="A62">IFERROR(INDEX('Annex 2 EHV charges'!#REF!, MATCH(0, IF(ISBLANK('Annex 2 EHV charges'!#REF!),1, COUNTIF(A$4:$A61, 'Annex 2 EHV charges'!#REF!)), 0)),"")</f>
        <v/>
      </c>
      <c r="B62" s="102" t="str">
        <f>IF($A62="","",VLOOKUP($A62,'Annex 2 EHV charges'!$A:$P,2,0))</f>
        <v/>
      </c>
      <c r="C62" s="103" t="str">
        <f>IF($A62="","",VLOOKUP($A62,'Annex 2 EHV charges'!$A:$P,3,0))</f>
        <v/>
      </c>
      <c r="D62" s="100" t="str">
        <f>IF($A62="","",VLOOKUP($A62,'Annex 2 EHV charges'!$A:$P,7,0))</f>
        <v/>
      </c>
      <c r="E62" s="98" t="str">
        <f>IFERROR(IF(VLOOKUP($A62,'Annex 2 EHV charges'!$A:$P,9,FALSE)=0,"",VLOOKUP($A62,'Annex 2 EHV charges'!$A:$P,9,FALSE)),"")</f>
        <v/>
      </c>
      <c r="F62" s="99" t="str">
        <f>IFERROR(IF(VLOOKUP($A62,'Annex 2 EHV charges'!$A:$P,10,FALSE)=0,"",VLOOKUP($A62,'Annex 2 EHV charges'!$A:$P,10,FALSE)),"")</f>
        <v/>
      </c>
      <c r="G62" s="98" t="str">
        <f>IFERROR(IF(VLOOKUP($A62,'Annex 2 EHV charges'!$A:$P,11,FALSE)=0,"",VLOOKUP($A62,'Annex 2 EHV charges'!$A:$P,11,FALSE)),"")</f>
        <v/>
      </c>
      <c r="H62" s="98" t="str">
        <f>IFERROR(IF(VLOOKUP($A62,'Annex 2 EHV charges'!$A:$P,12,FALSE)=0,"",VLOOKUP($A62,'Annex 2 EHV charges'!$A:$P,12,FALSE)),"")</f>
        <v/>
      </c>
    </row>
    <row r="63" spans="1:8" ht="30.75" customHeight="1" x14ac:dyDescent="0.2">
      <c r="A63" s="100" t="str">
        <f t="array" ref="A63">IFERROR(INDEX('Annex 2 EHV charges'!#REF!, MATCH(0, IF(ISBLANK('Annex 2 EHV charges'!#REF!),1, COUNTIF(A$4:$A62, 'Annex 2 EHV charges'!#REF!)), 0)),"")</f>
        <v/>
      </c>
      <c r="B63" s="102" t="str">
        <f>IF($A63="","",VLOOKUP($A63,'Annex 2 EHV charges'!$A:$P,2,0))</f>
        <v/>
      </c>
      <c r="C63" s="103" t="str">
        <f>IF($A63="","",VLOOKUP($A63,'Annex 2 EHV charges'!$A:$P,3,0))</f>
        <v/>
      </c>
      <c r="D63" s="100" t="str">
        <f>IF($A63="","",VLOOKUP($A63,'Annex 2 EHV charges'!$A:$P,7,0))</f>
        <v/>
      </c>
      <c r="E63" s="98" t="str">
        <f>IFERROR(IF(VLOOKUP($A63,'Annex 2 EHV charges'!$A:$P,9,FALSE)=0,"",VLOOKUP($A63,'Annex 2 EHV charges'!$A:$P,9,FALSE)),"")</f>
        <v/>
      </c>
      <c r="F63" s="99" t="str">
        <f>IFERROR(IF(VLOOKUP($A63,'Annex 2 EHV charges'!$A:$P,10,FALSE)=0,"",VLOOKUP($A63,'Annex 2 EHV charges'!$A:$P,10,FALSE)),"")</f>
        <v/>
      </c>
      <c r="G63" s="98" t="str">
        <f>IFERROR(IF(VLOOKUP($A63,'Annex 2 EHV charges'!$A:$P,11,FALSE)=0,"",VLOOKUP($A63,'Annex 2 EHV charges'!$A:$P,11,FALSE)),"")</f>
        <v/>
      </c>
      <c r="H63" s="98" t="str">
        <f>IFERROR(IF(VLOOKUP($A63,'Annex 2 EHV charges'!$A:$P,12,FALSE)=0,"",VLOOKUP($A63,'Annex 2 EHV charges'!$A:$P,12,FALSE)),"")</f>
        <v/>
      </c>
    </row>
    <row r="64" spans="1:8" ht="30.75" customHeight="1" x14ac:dyDescent="0.2">
      <c r="A64" s="100" t="str">
        <f t="array" ref="A64">IFERROR(INDEX('Annex 2 EHV charges'!#REF!, MATCH(0, IF(ISBLANK('Annex 2 EHV charges'!#REF!),1, COUNTIF(A$4:$A63, 'Annex 2 EHV charges'!#REF!)), 0)),"")</f>
        <v/>
      </c>
      <c r="B64" s="102" t="str">
        <f>IF($A64="","",VLOOKUP($A64,'Annex 2 EHV charges'!$A:$P,2,0))</f>
        <v/>
      </c>
      <c r="C64" s="103" t="str">
        <f>IF($A64="","",VLOOKUP($A64,'Annex 2 EHV charges'!$A:$P,3,0))</f>
        <v/>
      </c>
      <c r="D64" s="100" t="str">
        <f>IF($A64="","",VLOOKUP($A64,'Annex 2 EHV charges'!$A:$P,7,0))</f>
        <v/>
      </c>
      <c r="E64" s="98" t="str">
        <f>IFERROR(IF(VLOOKUP($A64,'Annex 2 EHV charges'!$A:$P,9,FALSE)=0,"",VLOOKUP($A64,'Annex 2 EHV charges'!$A:$P,9,FALSE)),"")</f>
        <v/>
      </c>
      <c r="F64" s="99" t="str">
        <f>IFERROR(IF(VLOOKUP($A64,'Annex 2 EHV charges'!$A:$P,10,FALSE)=0,"",VLOOKUP($A64,'Annex 2 EHV charges'!$A:$P,10,FALSE)),"")</f>
        <v/>
      </c>
      <c r="G64" s="98" t="str">
        <f>IFERROR(IF(VLOOKUP($A64,'Annex 2 EHV charges'!$A:$P,11,FALSE)=0,"",VLOOKUP($A64,'Annex 2 EHV charges'!$A:$P,11,FALSE)),"")</f>
        <v/>
      </c>
      <c r="H64" s="98" t="str">
        <f>IFERROR(IF(VLOOKUP($A64,'Annex 2 EHV charges'!$A:$P,12,FALSE)=0,"",VLOOKUP($A64,'Annex 2 EHV charges'!$A:$P,12,FALSE)),"")</f>
        <v/>
      </c>
    </row>
    <row r="65" spans="1:8" ht="30.75" customHeight="1" x14ac:dyDescent="0.2">
      <c r="A65" s="100" t="str">
        <f t="array" ref="A65">IFERROR(INDEX('Annex 2 EHV charges'!#REF!, MATCH(0, IF(ISBLANK('Annex 2 EHV charges'!#REF!),1, COUNTIF(A$4:$A64, 'Annex 2 EHV charges'!#REF!)), 0)),"")</f>
        <v/>
      </c>
      <c r="B65" s="102" t="str">
        <f>IF($A65="","",VLOOKUP($A65,'Annex 2 EHV charges'!$A:$P,2,0))</f>
        <v/>
      </c>
      <c r="C65" s="103" t="str">
        <f>IF($A65="","",VLOOKUP($A65,'Annex 2 EHV charges'!$A:$P,3,0))</f>
        <v/>
      </c>
      <c r="D65" s="100" t="str">
        <f>IF($A65="","",VLOOKUP($A65,'Annex 2 EHV charges'!$A:$P,7,0))</f>
        <v/>
      </c>
      <c r="E65" s="98" t="str">
        <f>IFERROR(IF(VLOOKUP($A65,'Annex 2 EHV charges'!$A:$P,9,FALSE)=0,"",VLOOKUP($A65,'Annex 2 EHV charges'!$A:$P,9,FALSE)),"")</f>
        <v/>
      </c>
      <c r="F65" s="99" t="str">
        <f>IFERROR(IF(VLOOKUP($A65,'Annex 2 EHV charges'!$A:$P,10,FALSE)=0,"",VLOOKUP($A65,'Annex 2 EHV charges'!$A:$P,10,FALSE)),"")</f>
        <v/>
      </c>
      <c r="G65" s="98" t="str">
        <f>IFERROR(IF(VLOOKUP($A65,'Annex 2 EHV charges'!$A:$P,11,FALSE)=0,"",VLOOKUP($A65,'Annex 2 EHV charges'!$A:$P,11,FALSE)),"")</f>
        <v/>
      </c>
      <c r="H65" s="98" t="str">
        <f>IFERROR(IF(VLOOKUP($A65,'Annex 2 EHV charges'!$A:$P,12,FALSE)=0,"",VLOOKUP($A65,'Annex 2 EHV charges'!$A:$P,12,FALSE)),"")</f>
        <v/>
      </c>
    </row>
    <row r="66" spans="1:8" ht="30.75" customHeight="1" x14ac:dyDescent="0.2">
      <c r="A66" s="100" t="str">
        <f t="array" ref="A66">IFERROR(INDEX('Annex 2 EHV charges'!#REF!, MATCH(0, IF(ISBLANK('Annex 2 EHV charges'!#REF!),1, COUNTIF(A$4:$A65, 'Annex 2 EHV charges'!#REF!)), 0)),"")</f>
        <v/>
      </c>
      <c r="B66" s="102" t="str">
        <f>IF($A66="","",VLOOKUP($A66,'Annex 2 EHV charges'!$A:$P,2,0))</f>
        <v/>
      </c>
      <c r="C66" s="103" t="str">
        <f>IF($A66="","",VLOOKUP($A66,'Annex 2 EHV charges'!$A:$P,3,0))</f>
        <v/>
      </c>
      <c r="D66" s="100" t="str">
        <f>IF($A66="","",VLOOKUP($A66,'Annex 2 EHV charges'!$A:$P,7,0))</f>
        <v/>
      </c>
      <c r="E66" s="98" t="str">
        <f>IFERROR(IF(VLOOKUP($A66,'Annex 2 EHV charges'!$A:$P,9,FALSE)=0,"",VLOOKUP($A66,'Annex 2 EHV charges'!$A:$P,9,FALSE)),"")</f>
        <v/>
      </c>
      <c r="F66" s="99" t="str">
        <f>IFERROR(IF(VLOOKUP($A66,'Annex 2 EHV charges'!$A:$P,10,FALSE)=0,"",VLOOKUP($A66,'Annex 2 EHV charges'!$A:$P,10,FALSE)),"")</f>
        <v/>
      </c>
      <c r="G66" s="98" t="str">
        <f>IFERROR(IF(VLOOKUP($A66,'Annex 2 EHV charges'!$A:$P,11,FALSE)=0,"",VLOOKUP($A66,'Annex 2 EHV charges'!$A:$P,11,FALSE)),"")</f>
        <v/>
      </c>
      <c r="H66" s="98" t="str">
        <f>IFERROR(IF(VLOOKUP($A66,'Annex 2 EHV charges'!$A:$P,12,FALSE)=0,"",VLOOKUP($A66,'Annex 2 EHV charges'!$A:$P,12,FALSE)),"")</f>
        <v/>
      </c>
    </row>
    <row r="67" spans="1:8" ht="30.75" customHeight="1" x14ac:dyDescent="0.2">
      <c r="A67" s="100" t="str">
        <f t="array" ref="A67">IFERROR(INDEX('Annex 2 EHV charges'!#REF!, MATCH(0, IF(ISBLANK('Annex 2 EHV charges'!#REF!),1, COUNTIF(A$4:$A66, 'Annex 2 EHV charges'!#REF!)), 0)),"")</f>
        <v/>
      </c>
      <c r="B67" s="102" t="str">
        <f>IF($A67="","",VLOOKUP($A67,'Annex 2 EHV charges'!$A:$P,2,0))</f>
        <v/>
      </c>
      <c r="C67" s="103" t="str">
        <f>IF($A67="","",VLOOKUP($A67,'Annex 2 EHV charges'!$A:$P,3,0))</f>
        <v/>
      </c>
      <c r="D67" s="100" t="str">
        <f>IF($A67="","",VLOOKUP($A67,'Annex 2 EHV charges'!$A:$P,7,0))</f>
        <v/>
      </c>
      <c r="E67" s="98" t="str">
        <f>IFERROR(IF(VLOOKUP($A67,'Annex 2 EHV charges'!$A:$P,9,FALSE)=0,"",VLOOKUP($A67,'Annex 2 EHV charges'!$A:$P,9,FALSE)),"")</f>
        <v/>
      </c>
      <c r="F67" s="99" t="str">
        <f>IFERROR(IF(VLOOKUP($A67,'Annex 2 EHV charges'!$A:$P,10,FALSE)=0,"",VLOOKUP($A67,'Annex 2 EHV charges'!$A:$P,10,FALSE)),"")</f>
        <v/>
      </c>
      <c r="G67" s="98" t="str">
        <f>IFERROR(IF(VLOOKUP($A67,'Annex 2 EHV charges'!$A:$P,11,FALSE)=0,"",VLOOKUP($A67,'Annex 2 EHV charges'!$A:$P,11,FALSE)),"")</f>
        <v/>
      </c>
      <c r="H67" s="98" t="str">
        <f>IFERROR(IF(VLOOKUP($A67,'Annex 2 EHV charges'!$A:$P,12,FALSE)=0,"",VLOOKUP($A67,'Annex 2 EHV charges'!$A:$P,12,FALSE)),"")</f>
        <v/>
      </c>
    </row>
    <row r="68" spans="1:8" ht="30.75" customHeight="1" x14ac:dyDescent="0.2">
      <c r="A68" s="100" t="str">
        <f t="array" ref="A68">IFERROR(INDEX('Annex 2 EHV charges'!#REF!, MATCH(0, IF(ISBLANK('Annex 2 EHV charges'!#REF!),1, COUNTIF(A$4:$A67, 'Annex 2 EHV charges'!#REF!)), 0)),"")</f>
        <v/>
      </c>
      <c r="B68" s="102" t="str">
        <f>IF($A68="","",VLOOKUP($A68,'Annex 2 EHV charges'!$A:$P,2,0))</f>
        <v/>
      </c>
      <c r="C68" s="103" t="str">
        <f>IF($A68="","",VLOOKUP($A68,'Annex 2 EHV charges'!$A:$P,3,0))</f>
        <v/>
      </c>
      <c r="D68" s="100" t="str">
        <f>IF($A68="","",VLOOKUP($A68,'Annex 2 EHV charges'!$A:$P,7,0))</f>
        <v/>
      </c>
      <c r="E68" s="98" t="str">
        <f>IFERROR(IF(VLOOKUP($A68,'Annex 2 EHV charges'!$A:$P,9,FALSE)=0,"",VLOOKUP($A68,'Annex 2 EHV charges'!$A:$P,9,FALSE)),"")</f>
        <v/>
      </c>
      <c r="F68" s="99" t="str">
        <f>IFERROR(IF(VLOOKUP($A68,'Annex 2 EHV charges'!$A:$P,10,FALSE)=0,"",VLOOKUP($A68,'Annex 2 EHV charges'!$A:$P,10,FALSE)),"")</f>
        <v/>
      </c>
      <c r="G68" s="98" t="str">
        <f>IFERROR(IF(VLOOKUP($A68,'Annex 2 EHV charges'!$A:$P,11,FALSE)=0,"",VLOOKUP($A68,'Annex 2 EHV charges'!$A:$P,11,FALSE)),"")</f>
        <v/>
      </c>
      <c r="H68" s="98" t="str">
        <f>IFERROR(IF(VLOOKUP($A68,'Annex 2 EHV charges'!$A:$P,12,FALSE)=0,"",VLOOKUP($A68,'Annex 2 EHV charges'!$A:$P,12,FALSE)),"")</f>
        <v/>
      </c>
    </row>
    <row r="69" spans="1:8" ht="30.75" customHeight="1" x14ac:dyDescent="0.2">
      <c r="A69" s="100" t="str">
        <f t="array" ref="A69">IFERROR(INDEX('Annex 2 EHV charges'!#REF!, MATCH(0, IF(ISBLANK('Annex 2 EHV charges'!#REF!),1, COUNTIF(A$4:$A68, 'Annex 2 EHV charges'!#REF!)), 0)),"")</f>
        <v/>
      </c>
      <c r="B69" s="102" t="str">
        <f>IF($A69="","",VLOOKUP($A69,'Annex 2 EHV charges'!$A:$P,2,0))</f>
        <v/>
      </c>
      <c r="C69" s="103" t="str">
        <f>IF($A69="","",VLOOKUP($A69,'Annex 2 EHV charges'!$A:$P,3,0))</f>
        <v/>
      </c>
      <c r="D69" s="100" t="str">
        <f>IF($A69="","",VLOOKUP($A69,'Annex 2 EHV charges'!$A:$P,7,0))</f>
        <v/>
      </c>
      <c r="E69" s="98" t="str">
        <f>IFERROR(IF(VLOOKUP($A69,'Annex 2 EHV charges'!$A:$P,9,FALSE)=0,"",VLOOKUP($A69,'Annex 2 EHV charges'!$A:$P,9,FALSE)),"")</f>
        <v/>
      </c>
      <c r="F69" s="99" t="str">
        <f>IFERROR(IF(VLOOKUP($A69,'Annex 2 EHV charges'!$A:$P,10,FALSE)=0,"",VLOOKUP($A69,'Annex 2 EHV charges'!$A:$P,10,FALSE)),"")</f>
        <v/>
      </c>
      <c r="G69" s="98" t="str">
        <f>IFERROR(IF(VLOOKUP($A69,'Annex 2 EHV charges'!$A:$P,11,FALSE)=0,"",VLOOKUP($A69,'Annex 2 EHV charges'!$A:$P,11,FALSE)),"")</f>
        <v/>
      </c>
      <c r="H69" s="98" t="str">
        <f>IFERROR(IF(VLOOKUP($A69,'Annex 2 EHV charges'!$A:$P,12,FALSE)=0,"",VLOOKUP($A69,'Annex 2 EHV charges'!$A:$P,12,FALSE)),"")</f>
        <v/>
      </c>
    </row>
    <row r="70" spans="1:8" ht="30.75" customHeight="1" x14ac:dyDescent="0.2">
      <c r="A70" s="100" t="str">
        <f t="array" ref="A70">IFERROR(INDEX('Annex 2 EHV charges'!#REF!, MATCH(0, IF(ISBLANK('Annex 2 EHV charges'!#REF!),1, COUNTIF(A$4:$A69, 'Annex 2 EHV charges'!#REF!)), 0)),"")</f>
        <v/>
      </c>
      <c r="B70" s="102" t="str">
        <f>IF($A70="","",VLOOKUP($A70,'Annex 2 EHV charges'!$A:$P,2,0))</f>
        <v/>
      </c>
      <c r="C70" s="103" t="str">
        <f>IF($A70="","",VLOOKUP($A70,'Annex 2 EHV charges'!$A:$P,3,0))</f>
        <v/>
      </c>
      <c r="D70" s="100" t="str">
        <f>IF($A70="","",VLOOKUP($A70,'Annex 2 EHV charges'!$A:$P,7,0))</f>
        <v/>
      </c>
      <c r="E70" s="98" t="str">
        <f>IFERROR(IF(VLOOKUP($A70,'Annex 2 EHV charges'!$A:$P,9,FALSE)=0,"",VLOOKUP($A70,'Annex 2 EHV charges'!$A:$P,9,FALSE)),"")</f>
        <v/>
      </c>
      <c r="F70" s="99" t="str">
        <f>IFERROR(IF(VLOOKUP($A70,'Annex 2 EHV charges'!$A:$P,10,FALSE)=0,"",VLOOKUP($A70,'Annex 2 EHV charges'!$A:$P,10,FALSE)),"")</f>
        <v/>
      </c>
      <c r="G70" s="98" t="str">
        <f>IFERROR(IF(VLOOKUP($A70,'Annex 2 EHV charges'!$A:$P,11,FALSE)=0,"",VLOOKUP($A70,'Annex 2 EHV charges'!$A:$P,11,FALSE)),"")</f>
        <v/>
      </c>
      <c r="H70" s="98" t="str">
        <f>IFERROR(IF(VLOOKUP($A70,'Annex 2 EHV charges'!$A:$P,12,FALSE)=0,"",VLOOKUP($A70,'Annex 2 EHV charges'!$A:$P,12,FALSE)),"")</f>
        <v/>
      </c>
    </row>
    <row r="71" spans="1:8" ht="30.75" customHeight="1" x14ac:dyDescent="0.2">
      <c r="A71" s="100" t="str">
        <f t="array" ref="A71">IFERROR(INDEX('Annex 2 EHV charges'!#REF!, MATCH(0, IF(ISBLANK('Annex 2 EHV charges'!#REF!),1, COUNTIF(A$4:$A70, 'Annex 2 EHV charges'!#REF!)), 0)),"")</f>
        <v/>
      </c>
      <c r="B71" s="102" t="str">
        <f>IF($A71="","",VLOOKUP($A71,'Annex 2 EHV charges'!$A:$P,2,0))</f>
        <v/>
      </c>
      <c r="C71" s="103" t="str">
        <f>IF($A71="","",VLOOKUP($A71,'Annex 2 EHV charges'!$A:$P,3,0))</f>
        <v/>
      </c>
      <c r="D71" s="100" t="str">
        <f>IF($A71="","",VLOOKUP($A71,'Annex 2 EHV charges'!$A:$P,7,0))</f>
        <v/>
      </c>
      <c r="E71" s="98" t="str">
        <f>IFERROR(IF(VLOOKUP($A71,'Annex 2 EHV charges'!$A:$P,9,FALSE)=0,"",VLOOKUP($A71,'Annex 2 EHV charges'!$A:$P,9,FALSE)),"")</f>
        <v/>
      </c>
      <c r="F71" s="99" t="str">
        <f>IFERROR(IF(VLOOKUP($A71,'Annex 2 EHV charges'!$A:$P,10,FALSE)=0,"",VLOOKUP($A71,'Annex 2 EHV charges'!$A:$P,10,FALSE)),"")</f>
        <v/>
      </c>
      <c r="G71" s="98" t="str">
        <f>IFERROR(IF(VLOOKUP($A71,'Annex 2 EHV charges'!$A:$P,11,FALSE)=0,"",VLOOKUP($A71,'Annex 2 EHV charges'!$A:$P,11,FALSE)),"")</f>
        <v/>
      </c>
      <c r="H71" s="98" t="str">
        <f>IFERROR(IF(VLOOKUP($A71,'Annex 2 EHV charges'!$A:$P,12,FALSE)=0,"",VLOOKUP($A71,'Annex 2 EHV charges'!$A:$P,12,FALSE)),"")</f>
        <v/>
      </c>
    </row>
    <row r="72" spans="1:8" x14ac:dyDescent="0.2">
      <c r="A72" s="100" t="str">
        <f t="array" ref="A72">IFERROR(INDEX('Annex 2 EHV charges'!#REF!, MATCH(0, IF(ISBLANK('Annex 2 EHV charges'!#REF!),1, COUNTIF(A$4:$A71, 'Annex 2 EHV charges'!#REF!)), 0)),"")</f>
        <v/>
      </c>
      <c r="B72" s="102" t="str">
        <f>IF($A72="","",VLOOKUP($A72,'Annex 2 EHV charges'!$A:$P,2,0))</f>
        <v/>
      </c>
      <c r="C72" s="103" t="str">
        <f>IF($A72="","",VLOOKUP($A72,'Annex 2 EHV charges'!$A:$P,3,0))</f>
        <v/>
      </c>
      <c r="D72" s="100" t="str">
        <f>IF($A72="","",VLOOKUP($A72,'Annex 2 EHV charges'!$A:$P,7,0))</f>
        <v/>
      </c>
      <c r="E72" s="98" t="str">
        <f>IFERROR(IF(VLOOKUP($A72,'Annex 2 EHV charges'!$A:$P,9,FALSE)=0,"",VLOOKUP($A72,'Annex 2 EHV charges'!$A:$P,9,FALSE)),"")</f>
        <v/>
      </c>
      <c r="F72" s="99" t="str">
        <f>IFERROR(IF(VLOOKUP($A72,'Annex 2 EHV charges'!$A:$P,10,FALSE)=0,"",VLOOKUP($A72,'Annex 2 EHV charges'!$A:$P,10,FALSE)),"")</f>
        <v/>
      </c>
      <c r="G72" s="98" t="str">
        <f>IFERROR(IF(VLOOKUP($A72,'Annex 2 EHV charges'!$A:$P,11,FALSE)=0,"",VLOOKUP($A72,'Annex 2 EHV charges'!$A:$P,11,FALSE)),"")</f>
        <v/>
      </c>
      <c r="H72" s="98" t="str">
        <f>IFERROR(IF(VLOOKUP($A72,'Annex 2 EHV charges'!$A:$P,12,FALSE)=0,"",VLOOKUP($A72,'Annex 2 EHV charges'!$A:$P,12,FALSE)),"")</f>
        <v/>
      </c>
    </row>
    <row r="73" spans="1:8" ht="30.75" customHeight="1" x14ac:dyDescent="0.2">
      <c r="A73" s="100" t="str">
        <f t="array" ref="A73">IFERROR(INDEX('Annex 2 EHV charges'!#REF!, MATCH(0, IF(ISBLANK('Annex 2 EHV charges'!#REF!),1, COUNTIF(A$4:$A72, 'Annex 2 EHV charges'!#REF!)), 0)),"")</f>
        <v/>
      </c>
      <c r="B73" s="102" t="str">
        <f>IF($A73="","",VLOOKUP($A73,'Annex 2 EHV charges'!$A:$P,2,0))</f>
        <v/>
      </c>
      <c r="C73" s="103" t="str">
        <f>IF($A73="","",VLOOKUP($A73,'Annex 2 EHV charges'!$A:$P,3,0))</f>
        <v/>
      </c>
      <c r="D73" s="100" t="str">
        <f>IF($A73="","",VLOOKUP($A73,'Annex 2 EHV charges'!$A:$P,7,0))</f>
        <v/>
      </c>
      <c r="E73" s="98" t="str">
        <f>IFERROR(IF(VLOOKUP($A73,'Annex 2 EHV charges'!$A:$P,9,FALSE)=0,"",VLOOKUP($A73,'Annex 2 EHV charges'!$A:$P,9,FALSE)),"")</f>
        <v/>
      </c>
      <c r="F73" s="99" t="str">
        <f>IFERROR(IF(VLOOKUP($A73,'Annex 2 EHV charges'!$A:$P,10,FALSE)=0,"",VLOOKUP($A73,'Annex 2 EHV charges'!$A:$P,10,FALSE)),"")</f>
        <v/>
      </c>
      <c r="G73" s="98" t="str">
        <f>IFERROR(IF(VLOOKUP($A73,'Annex 2 EHV charges'!$A:$P,11,FALSE)=0,"",VLOOKUP($A73,'Annex 2 EHV charges'!$A:$P,11,FALSE)),"")</f>
        <v/>
      </c>
      <c r="H73" s="98" t="str">
        <f>IFERROR(IF(VLOOKUP($A73,'Annex 2 EHV charges'!$A:$P,12,FALSE)=0,"",VLOOKUP($A73,'Annex 2 EHV charges'!$A:$P,12,FALSE)),"")</f>
        <v/>
      </c>
    </row>
    <row r="74" spans="1:8" ht="30.75" customHeight="1" x14ac:dyDescent="0.2">
      <c r="A74" s="100" t="str">
        <f t="array" ref="A74">IFERROR(INDEX('Annex 2 EHV charges'!#REF!, MATCH(0, IF(ISBLANK('Annex 2 EHV charges'!#REF!),1, COUNTIF(A$4:$A73, 'Annex 2 EHV charges'!#REF!)), 0)),"")</f>
        <v/>
      </c>
      <c r="B74" s="102" t="str">
        <f>IF($A74="","",VLOOKUP($A74,'Annex 2 EHV charges'!$A:$P,2,0))</f>
        <v/>
      </c>
      <c r="C74" s="103" t="str">
        <f>IF($A74="","",VLOOKUP($A74,'Annex 2 EHV charges'!$A:$P,3,0))</f>
        <v/>
      </c>
      <c r="D74" s="100" t="str">
        <f>IF($A74="","",VLOOKUP($A74,'Annex 2 EHV charges'!$A:$P,7,0))</f>
        <v/>
      </c>
      <c r="E74" s="98" t="str">
        <f>IFERROR(IF(VLOOKUP($A74,'Annex 2 EHV charges'!$A:$P,9,FALSE)=0,"",VLOOKUP($A74,'Annex 2 EHV charges'!$A:$P,9,FALSE)),"")</f>
        <v/>
      </c>
      <c r="F74" s="99" t="str">
        <f>IFERROR(IF(VLOOKUP($A74,'Annex 2 EHV charges'!$A:$P,10,FALSE)=0,"",VLOOKUP($A74,'Annex 2 EHV charges'!$A:$P,10,FALSE)),"")</f>
        <v/>
      </c>
      <c r="G74" s="98" t="str">
        <f>IFERROR(IF(VLOOKUP($A74,'Annex 2 EHV charges'!$A:$P,11,FALSE)=0,"",VLOOKUP($A74,'Annex 2 EHV charges'!$A:$P,11,FALSE)),"")</f>
        <v/>
      </c>
      <c r="H74" s="98" t="str">
        <f>IFERROR(IF(VLOOKUP($A74,'Annex 2 EHV charges'!$A:$P,12,FALSE)=0,"",VLOOKUP($A74,'Annex 2 EHV charges'!$A:$P,12,FALSE)),"")</f>
        <v/>
      </c>
    </row>
    <row r="75" spans="1:8" ht="30.75" customHeight="1" x14ac:dyDescent="0.2">
      <c r="A75" s="100" t="str">
        <f t="array" ref="A75">IFERROR(INDEX('Annex 2 EHV charges'!#REF!, MATCH(0, IF(ISBLANK('Annex 2 EHV charges'!#REF!),1, COUNTIF(A$4:$A74, 'Annex 2 EHV charges'!#REF!)), 0)),"")</f>
        <v/>
      </c>
      <c r="B75" s="102" t="str">
        <f>IF($A75="","",VLOOKUP($A75,'Annex 2 EHV charges'!$A:$P,2,0))</f>
        <v/>
      </c>
      <c r="C75" s="103" t="str">
        <f>IF($A75="","",VLOOKUP($A75,'Annex 2 EHV charges'!$A:$P,3,0))</f>
        <v/>
      </c>
      <c r="D75" s="100" t="str">
        <f>IF($A75="","",VLOOKUP($A75,'Annex 2 EHV charges'!$A:$P,7,0))</f>
        <v/>
      </c>
      <c r="E75" s="98" t="str">
        <f>IFERROR(IF(VLOOKUP($A75,'Annex 2 EHV charges'!$A:$P,9,FALSE)=0,"",VLOOKUP($A75,'Annex 2 EHV charges'!$A:$P,9,FALSE)),"")</f>
        <v/>
      </c>
      <c r="F75" s="99" t="str">
        <f>IFERROR(IF(VLOOKUP($A75,'Annex 2 EHV charges'!$A:$P,10,FALSE)=0,"",VLOOKUP($A75,'Annex 2 EHV charges'!$A:$P,10,FALSE)),"")</f>
        <v/>
      </c>
      <c r="G75" s="98" t="str">
        <f>IFERROR(IF(VLOOKUP($A75,'Annex 2 EHV charges'!$A:$P,11,FALSE)=0,"",VLOOKUP($A75,'Annex 2 EHV charges'!$A:$P,11,FALSE)),"")</f>
        <v/>
      </c>
      <c r="H75" s="98" t="str">
        <f>IFERROR(IF(VLOOKUP($A75,'Annex 2 EHV charges'!$A:$P,12,FALSE)=0,"",VLOOKUP($A75,'Annex 2 EHV charges'!$A:$P,12,FALSE)),"")</f>
        <v/>
      </c>
    </row>
    <row r="76" spans="1:8" ht="30.75" customHeight="1" x14ac:dyDescent="0.2">
      <c r="A76" s="100" t="str">
        <f t="array" ref="A76">IFERROR(INDEX('Annex 2 EHV charges'!#REF!, MATCH(0, IF(ISBLANK('Annex 2 EHV charges'!#REF!),1, COUNTIF(A$4:$A75, 'Annex 2 EHV charges'!#REF!)), 0)),"")</f>
        <v/>
      </c>
      <c r="B76" s="102" t="str">
        <f>IF($A76="","",VLOOKUP($A76,'Annex 2 EHV charges'!$A:$P,2,0))</f>
        <v/>
      </c>
      <c r="C76" s="103" t="str">
        <f>IF($A76="","",VLOOKUP($A76,'Annex 2 EHV charges'!$A:$P,3,0))</f>
        <v/>
      </c>
      <c r="D76" s="100" t="str">
        <f>IF($A76="","",VLOOKUP($A76,'Annex 2 EHV charges'!$A:$P,7,0))</f>
        <v/>
      </c>
      <c r="E76" s="98" t="str">
        <f>IFERROR(IF(VLOOKUP($A76,'Annex 2 EHV charges'!$A:$P,9,FALSE)=0,"",VLOOKUP($A76,'Annex 2 EHV charges'!$A:$P,9,FALSE)),"")</f>
        <v/>
      </c>
      <c r="F76" s="99" t="str">
        <f>IFERROR(IF(VLOOKUP($A76,'Annex 2 EHV charges'!$A:$P,10,FALSE)=0,"",VLOOKUP($A76,'Annex 2 EHV charges'!$A:$P,10,FALSE)),"")</f>
        <v/>
      </c>
      <c r="G76" s="98" t="str">
        <f>IFERROR(IF(VLOOKUP($A76,'Annex 2 EHV charges'!$A:$P,11,FALSE)=0,"",VLOOKUP($A76,'Annex 2 EHV charges'!$A:$P,11,FALSE)),"")</f>
        <v/>
      </c>
      <c r="H76" s="98" t="str">
        <f>IFERROR(IF(VLOOKUP($A76,'Annex 2 EHV charges'!$A:$P,12,FALSE)=0,"",VLOOKUP($A76,'Annex 2 EHV charges'!$A:$P,12,FALSE)),"")</f>
        <v/>
      </c>
    </row>
    <row r="77" spans="1:8" ht="30.75" customHeight="1" x14ac:dyDescent="0.2">
      <c r="A77" s="100" t="str">
        <f t="array" ref="A77">IFERROR(INDEX('Annex 2 EHV charges'!#REF!, MATCH(0, IF(ISBLANK('Annex 2 EHV charges'!#REF!),1, COUNTIF(A$4:$A76, 'Annex 2 EHV charges'!#REF!)), 0)),"")</f>
        <v/>
      </c>
      <c r="B77" s="102" t="str">
        <f>IF($A77="","",VLOOKUP($A77,'Annex 2 EHV charges'!$A:$P,2,0))</f>
        <v/>
      </c>
      <c r="C77" s="103" t="str">
        <f>IF($A77="","",VLOOKUP($A77,'Annex 2 EHV charges'!$A:$P,3,0))</f>
        <v/>
      </c>
      <c r="D77" s="100" t="str">
        <f>IF($A77="","",VLOOKUP($A77,'Annex 2 EHV charges'!$A:$P,7,0))</f>
        <v/>
      </c>
      <c r="E77" s="98" t="str">
        <f>IFERROR(IF(VLOOKUP($A77,'Annex 2 EHV charges'!$A:$P,9,FALSE)=0,"",VLOOKUP($A77,'Annex 2 EHV charges'!$A:$P,9,FALSE)),"")</f>
        <v/>
      </c>
      <c r="F77" s="99" t="str">
        <f>IFERROR(IF(VLOOKUP($A77,'Annex 2 EHV charges'!$A:$P,10,FALSE)=0,"",VLOOKUP($A77,'Annex 2 EHV charges'!$A:$P,10,FALSE)),"")</f>
        <v/>
      </c>
      <c r="G77" s="98" t="str">
        <f>IFERROR(IF(VLOOKUP($A77,'Annex 2 EHV charges'!$A:$P,11,FALSE)=0,"",VLOOKUP($A77,'Annex 2 EHV charges'!$A:$P,11,FALSE)),"")</f>
        <v/>
      </c>
      <c r="H77" s="98" t="str">
        <f>IFERROR(IF(VLOOKUP($A77,'Annex 2 EHV charges'!$A:$P,12,FALSE)=0,"",VLOOKUP($A77,'Annex 2 EHV charges'!$A:$P,12,FALSE)),"")</f>
        <v/>
      </c>
    </row>
    <row r="78" spans="1:8" ht="30.75" customHeight="1" x14ac:dyDescent="0.2">
      <c r="A78" s="100" t="str">
        <f t="array" ref="A78">IFERROR(INDEX('Annex 2 EHV charges'!#REF!, MATCH(0, IF(ISBLANK('Annex 2 EHV charges'!#REF!),1, COUNTIF(A$4:$A77, 'Annex 2 EHV charges'!#REF!)), 0)),"")</f>
        <v/>
      </c>
      <c r="B78" s="102" t="str">
        <f>IF($A78="","",VLOOKUP($A78,'Annex 2 EHV charges'!$A:$P,2,0))</f>
        <v/>
      </c>
      <c r="C78" s="103" t="str">
        <f>IF($A78="","",VLOOKUP($A78,'Annex 2 EHV charges'!$A:$P,3,0))</f>
        <v/>
      </c>
      <c r="D78" s="100" t="str">
        <f>IF($A78="","",VLOOKUP($A78,'Annex 2 EHV charges'!$A:$P,7,0))</f>
        <v/>
      </c>
      <c r="E78" s="98" t="str">
        <f>IFERROR(IF(VLOOKUP($A78,'Annex 2 EHV charges'!$A:$P,9,FALSE)=0,"",VLOOKUP($A78,'Annex 2 EHV charges'!$A:$P,9,FALSE)),"")</f>
        <v/>
      </c>
      <c r="F78" s="99" t="str">
        <f>IFERROR(IF(VLOOKUP($A78,'Annex 2 EHV charges'!$A:$P,10,FALSE)=0,"",VLOOKUP($A78,'Annex 2 EHV charges'!$A:$P,10,FALSE)),"")</f>
        <v/>
      </c>
      <c r="G78" s="98" t="str">
        <f>IFERROR(IF(VLOOKUP($A78,'Annex 2 EHV charges'!$A:$P,11,FALSE)=0,"",VLOOKUP($A78,'Annex 2 EHV charges'!$A:$P,11,FALSE)),"")</f>
        <v/>
      </c>
      <c r="H78" s="98" t="str">
        <f>IFERROR(IF(VLOOKUP($A78,'Annex 2 EHV charges'!$A:$P,12,FALSE)=0,"",VLOOKUP($A78,'Annex 2 EHV charges'!$A:$P,12,FALSE)),"")</f>
        <v/>
      </c>
    </row>
    <row r="79" spans="1:8" ht="30.75" customHeight="1" x14ac:dyDescent="0.2">
      <c r="A79" s="100" t="str">
        <f t="array" ref="A79">IFERROR(INDEX('Annex 2 EHV charges'!#REF!, MATCH(0, IF(ISBLANK('Annex 2 EHV charges'!#REF!),1, COUNTIF(A$4:$A78, 'Annex 2 EHV charges'!#REF!)), 0)),"")</f>
        <v/>
      </c>
      <c r="B79" s="102" t="str">
        <f>IF($A79="","",VLOOKUP($A79,'Annex 2 EHV charges'!$A:$P,2,0))</f>
        <v/>
      </c>
      <c r="C79" s="103" t="str">
        <f>IF($A79="","",VLOOKUP($A79,'Annex 2 EHV charges'!$A:$P,3,0))</f>
        <v/>
      </c>
      <c r="D79" s="100" t="str">
        <f>IF($A79="","",VLOOKUP($A79,'Annex 2 EHV charges'!$A:$P,7,0))</f>
        <v/>
      </c>
      <c r="E79" s="98" t="str">
        <f>IFERROR(IF(VLOOKUP($A79,'Annex 2 EHV charges'!$A:$P,9,FALSE)=0,"",VLOOKUP($A79,'Annex 2 EHV charges'!$A:$P,9,FALSE)),"")</f>
        <v/>
      </c>
      <c r="F79" s="99" t="str">
        <f>IFERROR(IF(VLOOKUP($A79,'Annex 2 EHV charges'!$A:$P,10,FALSE)=0,"",VLOOKUP($A79,'Annex 2 EHV charges'!$A:$P,10,FALSE)),"")</f>
        <v/>
      </c>
      <c r="G79" s="98" t="str">
        <f>IFERROR(IF(VLOOKUP($A79,'Annex 2 EHV charges'!$A:$P,11,FALSE)=0,"",VLOOKUP($A79,'Annex 2 EHV charges'!$A:$P,11,FALSE)),"")</f>
        <v/>
      </c>
      <c r="H79" s="98" t="str">
        <f>IFERROR(IF(VLOOKUP($A79,'Annex 2 EHV charges'!$A:$P,12,FALSE)=0,"",VLOOKUP($A79,'Annex 2 EHV charges'!$A:$P,12,FALSE)),"")</f>
        <v/>
      </c>
    </row>
    <row r="80" spans="1:8" ht="30.75" customHeight="1" x14ac:dyDescent="0.2">
      <c r="A80" s="100" t="str">
        <f t="array" ref="A80">IFERROR(INDEX('Annex 2 EHV charges'!#REF!, MATCH(0, IF(ISBLANK('Annex 2 EHV charges'!#REF!),1, COUNTIF(A$4:$A79, 'Annex 2 EHV charges'!#REF!)), 0)),"")</f>
        <v/>
      </c>
      <c r="B80" s="102" t="str">
        <f>IF($A80="","",VLOOKUP($A80,'Annex 2 EHV charges'!$A:$P,2,0))</f>
        <v/>
      </c>
      <c r="C80" s="103" t="str">
        <f>IF($A80="","",VLOOKUP($A80,'Annex 2 EHV charges'!$A:$P,3,0))</f>
        <v/>
      </c>
      <c r="D80" s="100" t="str">
        <f>IF($A80="","",VLOOKUP($A80,'Annex 2 EHV charges'!$A:$P,7,0))</f>
        <v/>
      </c>
      <c r="E80" s="98" t="str">
        <f>IFERROR(IF(VLOOKUP($A80,'Annex 2 EHV charges'!$A:$P,9,FALSE)=0,"",VLOOKUP($A80,'Annex 2 EHV charges'!$A:$P,9,FALSE)),"")</f>
        <v/>
      </c>
      <c r="F80" s="99" t="str">
        <f>IFERROR(IF(VLOOKUP($A80,'Annex 2 EHV charges'!$A:$P,10,FALSE)=0,"",VLOOKUP($A80,'Annex 2 EHV charges'!$A:$P,10,FALSE)),"")</f>
        <v/>
      </c>
      <c r="G80" s="98" t="str">
        <f>IFERROR(IF(VLOOKUP($A80,'Annex 2 EHV charges'!$A:$P,11,FALSE)=0,"",VLOOKUP($A80,'Annex 2 EHV charges'!$A:$P,11,FALSE)),"")</f>
        <v/>
      </c>
      <c r="H80" s="98" t="str">
        <f>IFERROR(IF(VLOOKUP($A80,'Annex 2 EHV charges'!$A:$P,12,FALSE)=0,"",VLOOKUP($A80,'Annex 2 EHV charges'!$A:$P,12,FALSE)),"")</f>
        <v/>
      </c>
    </row>
    <row r="81" spans="1:8" x14ac:dyDescent="0.2">
      <c r="A81" s="100" t="str">
        <f t="array" ref="A81">IFERROR(INDEX('Annex 2 EHV charges'!#REF!, MATCH(0, IF(ISBLANK('Annex 2 EHV charges'!#REF!),1, COUNTIF(A$4:$A80, 'Annex 2 EHV charges'!#REF!)), 0)),"")</f>
        <v/>
      </c>
      <c r="B81" s="102" t="str">
        <f>IF($A81="","",VLOOKUP($A81,'Annex 2 EHV charges'!$A:$P,2,0))</f>
        <v/>
      </c>
      <c r="C81" s="103" t="str">
        <f>IF($A81="","",VLOOKUP($A81,'Annex 2 EHV charges'!$A:$P,3,0))</f>
        <v/>
      </c>
      <c r="D81" s="100" t="str">
        <f>IF($A81="","",VLOOKUP($A81,'Annex 2 EHV charges'!$A:$P,7,0))</f>
        <v/>
      </c>
      <c r="E81" s="98" t="str">
        <f>IFERROR(IF(VLOOKUP($A81,'Annex 2 EHV charges'!$A:$P,9,FALSE)=0,"",VLOOKUP($A81,'Annex 2 EHV charges'!$A:$P,9,FALSE)),"")</f>
        <v/>
      </c>
      <c r="F81" s="99" t="str">
        <f>IFERROR(IF(VLOOKUP($A81,'Annex 2 EHV charges'!$A:$P,10,FALSE)=0,"",VLOOKUP($A81,'Annex 2 EHV charges'!$A:$P,10,FALSE)),"")</f>
        <v/>
      </c>
      <c r="G81" s="98" t="str">
        <f>IFERROR(IF(VLOOKUP($A81,'Annex 2 EHV charges'!$A:$P,11,FALSE)=0,"",VLOOKUP($A81,'Annex 2 EHV charges'!$A:$P,11,FALSE)),"")</f>
        <v/>
      </c>
      <c r="H81" s="98" t="str">
        <f>IFERROR(IF(VLOOKUP($A81,'Annex 2 EHV charges'!$A:$P,12,FALSE)=0,"",VLOOKUP($A81,'Annex 2 EHV charges'!$A:$P,12,FALSE)),"")</f>
        <v/>
      </c>
    </row>
    <row r="82" spans="1:8" ht="30.75" customHeight="1" x14ac:dyDescent="0.2">
      <c r="A82" s="100" t="str">
        <f t="array" ref="A82">IFERROR(INDEX('Annex 2 EHV charges'!#REF!, MATCH(0, IF(ISBLANK('Annex 2 EHV charges'!#REF!),1, COUNTIF(A$4:$A81, 'Annex 2 EHV charges'!#REF!)), 0)),"")</f>
        <v/>
      </c>
      <c r="B82" s="102" t="str">
        <f>IF($A82="","",VLOOKUP($A82,'Annex 2 EHV charges'!$A:$P,2,0))</f>
        <v/>
      </c>
      <c r="C82" s="103" t="str">
        <f>IF($A82="","",VLOOKUP($A82,'Annex 2 EHV charges'!$A:$P,3,0))</f>
        <v/>
      </c>
      <c r="D82" s="100" t="str">
        <f>IF($A82="","",VLOOKUP($A82,'Annex 2 EHV charges'!$A:$P,7,0))</f>
        <v/>
      </c>
      <c r="E82" s="98" t="str">
        <f>IFERROR(IF(VLOOKUP($A82,'Annex 2 EHV charges'!$A:$P,9,FALSE)=0,"",VLOOKUP($A82,'Annex 2 EHV charges'!$A:$P,9,FALSE)),"")</f>
        <v/>
      </c>
      <c r="F82" s="99" t="str">
        <f>IFERROR(IF(VLOOKUP($A82,'Annex 2 EHV charges'!$A:$P,10,FALSE)=0,"",VLOOKUP($A82,'Annex 2 EHV charges'!$A:$P,10,FALSE)),"")</f>
        <v/>
      </c>
      <c r="G82" s="98" t="str">
        <f>IFERROR(IF(VLOOKUP($A82,'Annex 2 EHV charges'!$A:$P,11,FALSE)=0,"",VLOOKUP($A82,'Annex 2 EHV charges'!$A:$P,11,FALSE)),"")</f>
        <v/>
      </c>
      <c r="H82" s="98" t="str">
        <f>IFERROR(IF(VLOOKUP($A82,'Annex 2 EHV charges'!$A:$P,12,FALSE)=0,"",VLOOKUP($A82,'Annex 2 EHV charges'!$A:$P,12,FALSE)),"")</f>
        <v/>
      </c>
    </row>
    <row r="83" spans="1:8" ht="30.75" customHeight="1" x14ac:dyDescent="0.2">
      <c r="A83" s="100" t="str">
        <f t="array" ref="A83">IFERROR(INDEX('Annex 2 EHV charges'!#REF!, MATCH(0, IF(ISBLANK('Annex 2 EHV charges'!#REF!),1, COUNTIF(A$4:$A82, 'Annex 2 EHV charges'!#REF!)), 0)),"")</f>
        <v/>
      </c>
      <c r="B83" s="102" t="str">
        <f>IF($A83="","",VLOOKUP($A83,'Annex 2 EHV charges'!$A:$P,2,0))</f>
        <v/>
      </c>
      <c r="C83" s="103" t="str">
        <f>IF($A83="","",VLOOKUP($A83,'Annex 2 EHV charges'!$A:$P,3,0))</f>
        <v/>
      </c>
      <c r="D83" s="100" t="str">
        <f>IF($A83="","",VLOOKUP($A83,'Annex 2 EHV charges'!$A:$P,7,0))</f>
        <v/>
      </c>
      <c r="E83" s="98" t="str">
        <f>IFERROR(IF(VLOOKUP($A83,'Annex 2 EHV charges'!$A:$P,9,FALSE)=0,"",VLOOKUP($A83,'Annex 2 EHV charges'!$A:$P,9,FALSE)),"")</f>
        <v/>
      </c>
      <c r="F83" s="99" t="str">
        <f>IFERROR(IF(VLOOKUP($A83,'Annex 2 EHV charges'!$A:$P,10,FALSE)=0,"",VLOOKUP($A83,'Annex 2 EHV charges'!$A:$P,10,FALSE)),"")</f>
        <v/>
      </c>
      <c r="G83" s="98" t="str">
        <f>IFERROR(IF(VLOOKUP($A83,'Annex 2 EHV charges'!$A:$P,11,FALSE)=0,"",VLOOKUP($A83,'Annex 2 EHV charges'!$A:$P,11,FALSE)),"")</f>
        <v/>
      </c>
      <c r="H83" s="98" t="str">
        <f>IFERROR(IF(VLOOKUP($A83,'Annex 2 EHV charges'!$A:$P,12,FALSE)=0,"",VLOOKUP($A83,'Annex 2 EHV charges'!$A:$P,12,FALSE)),"")</f>
        <v/>
      </c>
    </row>
    <row r="84" spans="1:8" x14ac:dyDescent="0.2">
      <c r="A84" s="100" t="str">
        <f t="array" ref="A84">IFERROR(INDEX('Annex 2 EHV charges'!#REF!, MATCH(0, IF(ISBLANK('Annex 2 EHV charges'!#REF!),1, COUNTIF(A$4:$A83, 'Annex 2 EHV charges'!#REF!)), 0)),"")</f>
        <v/>
      </c>
      <c r="B84" s="102" t="str">
        <f>IF($A84="","",VLOOKUP($A84,'Annex 2 EHV charges'!$A:$P,2,0))</f>
        <v/>
      </c>
      <c r="C84" s="103" t="str">
        <f>IF($A84="","",VLOOKUP($A84,'Annex 2 EHV charges'!$A:$P,3,0))</f>
        <v/>
      </c>
      <c r="D84" s="100" t="str">
        <f>IF($A84="","",VLOOKUP($A84,'Annex 2 EHV charges'!$A:$P,7,0))</f>
        <v/>
      </c>
      <c r="E84" s="98" t="str">
        <f>IFERROR(IF(VLOOKUP($A84,'Annex 2 EHV charges'!$A:$P,9,FALSE)=0,"",VLOOKUP($A84,'Annex 2 EHV charges'!$A:$P,9,FALSE)),"")</f>
        <v/>
      </c>
      <c r="F84" s="99" t="str">
        <f>IFERROR(IF(VLOOKUP($A84,'Annex 2 EHV charges'!$A:$P,10,FALSE)=0,"",VLOOKUP($A84,'Annex 2 EHV charges'!$A:$P,10,FALSE)),"")</f>
        <v/>
      </c>
      <c r="G84" s="98" t="str">
        <f>IFERROR(IF(VLOOKUP($A84,'Annex 2 EHV charges'!$A:$P,11,FALSE)=0,"",VLOOKUP($A84,'Annex 2 EHV charges'!$A:$P,11,FALSE)),"")</f>
        <v/>
      </c>
      <c r="H84" s="98" t="str">
        <f>IFERROR(IF(VLOOKUP($A84,'Annex 2 EHV charges'!$A:$P,12,FALSE)=0,"",VLOOKUP($A84,'Annex 2 EHV charges'!$A:$P,12,FALSE)),"")</f>
        <v/>
      </c>
    </row>
    <row r="85" spans="1:8" ht="30.75" customHeight="1" x14ac:dyDescent="0.2">
      <c r="A85" s="100" t="str">
        <f t="array" ref="A85">IFERROR(INDEX('Annex 2 EHV charges'!#REF!, MATCH(0, IF(ISBLANK('Annex 2 EHV charges'!#REF!),1, COUNTIF(A$4:$A84, 'Annex 2 EHV charges'!#REF!)), 0)),"")</f>
        <v/>
      </c>
      <c r="B85" s="102" t="str">
        <f>IF($A85="","",VLOOKUP($A85,'Annex 2 EHV charges'!$A:$P,2,0))</f>
        <v/>
      </c>
      <c r="C85" s="103" t="str">
        <f>IF($A85="","",VLOOKUP($A85,'Annex 2 EHV charges'!$A:$P,3,0))</f>
        <v/>
      </c>
      <c r="D85" s="100" t="str">
        <f>IF($A85="","",VLOOKUP($A85,'Annex 2 EHV charges'!$A:$P,7,0))</f>
        <v/>
      </c>
      <c r="E85" s="98" t="str">
        <f>IFERROR(IF(VLOOKUP($A85,'Annex 2 EHV charges'!$A:$P,9,FALSE)=0,"",VLOOKUP($A85,'Annex 2 EHV charges'!$A:$P,9,FALSE)),"")</f>
        <v/>
      </c>
      <c r="F85" s="99" t="str">
        <f>IFERROR(IF(VLOOKUP($A85,'Annex 2 EHV charges'!$A:$P,10,FALSE)=0,"",VLOOKUP($A85,'Annex 2 EHV charges'!$A:$P,10,FALSE)),"")</f>
        <v/>
      </c>
      <c r="G85" s="98" t="str">
        <f>IFERROR(IF(VLOOKUP($A85,'Annex 2 EHV charges'!$A:$P,11,FALSE)=0,"",VLOOKUP($A85,'Annex 2 EHV charges'!$A:$P,11,FALSE)),"")</f>
        <v/>
      </c>
      <c r="H85" s="98" t="str">
        <f>IFERROR(IF(VLOOKUP($A85,'Annex 2 EHV charges'!$A:$P,12,FALSE)=0,"",VLOOKUP($A85,'Annex 2 EHV charges'!$A:$P,12,FALSE)),"")</f>
        <v/>
      </c>
    </row>
    <row r="86" spans="1:8" ht="30.75" customHeight="1" x14ac:dyDescent="0.2">
      <c r="A86" s="100" t="str">
        <f t="array" ref="A86">IFERROR(INDEX('Annex 2 EHV charges'!#REF!, MATCH(0, IF(ISBLANK('Annex 2 EHV charges'!#REF!),1, COUNTIF(A$4:$A85, 'Annex 2 EHV charges'!#REF!)), 0)),"")</f>
        <v/>
      </c>
      <c r="B86" s="102" t="str">
        <f>IF($A86="","",VLOOKUP($A86,'Annex 2 EHV charges'!$A:$P,2,0))</f>
        <v/>
      </c>
      <c r="C86" s="103" t="str">
        <f>IF($A86="","",VLOOKUP($A86,'Annex 2 EHV charges'!$A:$P,3,0))</f>
        <v/>
      </c>
      <c r="D86" s="100" t="str">
        <f>IF($A86="","",VLOOKUP($A86,'Annex 2 EHV charges'!$A:$P,7,0))</f>
        <v/>
      </c>
      <c r="E86" s="98" t="str">
        <f>IFERROR(IF(VLOOKUP($A86,'Annex 2 EHV charges'!$A:$P,9,FALSE)=0,"",VLOOKUP($A86,'Annex 2 EHV charges'!$A:$P,9,FALSE)),"")</f>
        <v/>
      </c>
      <c r="F86" s="99" t="str">
        <f>IFERROR(IF(VLOOKUP($A86,'Annex 2 EHV charges'!$A:$P,10,FALSE)=0,"",VLOOKUP($A86,'Annex 2 EHV charges'!$A:$P,10,FALSE)),"")</f>
        <v/>
      </c>
      <c r="G86" s="98" t="str">
        <f>IFERROR(IF(VLOOKUP($A86,'Annex 2 EHV charges'!$A:$P,11,FALSE)=0,"",VLOOKUP($A86,'Annex 2 EHV charges'!$A:$P,11,FALSE)),"")</f>
        <v/>
      </c>
      <c r="H86" s="98" t="str">
        <f>IFERROR(IF(VLOOKUP($A86,'Annex 2 EHV charges'!$A:$P,12,FALSE)=0,"",VLOOKUP($A86,'Annex 2 EHV charges'!$A:$P,12,FALSE)),"")</f>
        <v/>
      </c>
    </row>
    <row r="87" spans="1:8" ht="30.75" customHeight="1" x14ac:dyDescent="0.2">
      <c r="A87" s="100" t="str">
        <f t="array" ref="A87">IFERROR(INDEX('Annex 2 EHV charges'!#REF!, MATCH(0, IF(ISBLANK('Annex 2 EHV charges'!#REF!),1, COUNTIF(A$4:$A86, 'Annex 2 EHV charges'!#REF!)), 0)),"")</f>
        <v/>
      </c>
      <c r="B87" s="102" t="str">
        <f>IF($A87="","",VLOOKUP($A87,'Annex 2 EHV charges'!$A:$P,2,0))</f>
        <v/>
      </c>
      <c r="C87" s="103" t="str">
        <f>IF($A87="","",VLOOKUP($A87,'Annex 2 EHV charges'!$A:$P,3,0))</f>
        <v/>
      </c>
      <c r="D87" s="100" t="str">
        <f>IF($A87="","",VLOOKUP($A87,'Annex 2 EHV charges'!$A:$P,7,0))</f>
        <v/>
      </c>
      <c r="E87" s="98" t="str">
        <f>IFERROR(IF(VLOOKUP($A87,'Annex 2 EHV charges'!$A:$P,9,FALSE)=0,"",VLOOKUP($A87,'Annex 2 EHV charges'!$A:$P,9,FALSE)),"")</f>
        <v/>
      </c>
      <c r="F87" s="99" t="str">
        <f>IFERROR(IF(VLOOKUP($A87,'Annex 2 EHV charges'!$A:$P,10,FALSE)=0,"",VLOOKUP($A87,'Annex 2 EHV charges'!$A:$P,10,FALSE)),"")</f>
        <v/>
      </c>
      <c r="G87" s="98" t="str">
        <f>IFERROR(IF(VLOOKUP($A87,'Annex 2 EHV charges'!$A:$P,11,FALSE)=0,"",VLOOKUP($A87,'Annex 2 EHV charges'!$A:$P,11,FALSE)),"")</f>
        <v/>
      </c>
      <c r="H87" s="98" t="str">
        <f>IFERROR(IF(VLOOKUP($A87,'Annex 2 EHV charges'!$A:$P,12,FALSE)=0,"",VLOOKUP($A87,'Annex 2 EHV charges'!$A:$P,12,FALSE)),"")</f>
        <v/>
      </c>
    </row>
    <row r="88" spans="1:8" ht="30.75" customHeight="1" x14ac:dyDescent="0.2">
      <c r="A88" s="100" t="str">
        <f t="array" ref="A88">IFERROR(INDEX('Annex 2 EHV charges'!#REF!, MATCH(0, IF(ISBLANK('Annex 2 EHV charges'!#REF!),1, COUNTIF(A$4:$A87, 'Annex 2 EHV charges'!#REF!)), 0)),"")</f>
        <v/>
      </c>
      <c r="B88" s="102" t="str">
        <f>IF($A88="","",VLOOKUP($A88,'Annex 2 EHV charges'!$A:$P,2,0))</f>
        <v/>
      </c>
      <c r="C88" s="103" t="str">
        <f>IF($A88="","",VLOOKUP($A88,'Annex 2 EHV charges'!$A:$P,3,0))</f>
        <v/>
      </c>
      <c r="D88" s="100" t="str">
        <f>IF($A88="","",VLOOKUP($A88,'Annex 2 EHV charges'!$A:$P,7,0))</f>
        <v/>
      </c>
      <c r="E88" s="98" t="str">
        <f>IFERROR(IF(VLOOKUP($A88,'Annex 2 EHV charges'!$A:$P,9,FALSE)=0,"",VLOOKUP($A88,'Annex 2 EHV charges'!$A:$P,9,FALSE)),"")</f>
        <v/>
      </c>
      <c r="F88" s="99" t="str">
        <f>IFERROR(IF(VLOOKUP($A88,'Annex 2 EHV charges'!$A:$P,10,FALSE)=0,"",VLOOKUP($A88,'Annex 2 EHV charges'!$A:$P,10,FALSE)),"")</f>
        <v/>
      </c>
      <c r="G88" s="98" t="str">
        <f>IFERROR(IF(VLOOKUP($A88,'Annex 2 EHV charges'!$A:$P,11,FALSE)=0,"",VLOOKUP($A88,'Annex 2 EHV charges'!$A:$P,11,FALSE)),"")</f>
        <v/>
      </c>
      <c r="H88" s="98" t="str">
        <f>IFERROR(IF(VLOOKUP($A88,'Annex 2 EHV charges'!$A:$P,12,FALSE)=0,"",VLOOKUP($A88,'Annex 2 EHV charges'!$A:$P,12,FALSE)),"")</f>
        <v/>
      </c>
    </row>
    <row r="89" spans="1:8" ht="30.75" customHeight="1" x14ac:dyDescent="0.2">
      <c r="A89" s="100" t="str">
        <f t="array" ref="A89">IFERROR(INDEX('Annex 2 EHV charges'!#REF!, MATCH(0, IF(ISBLANK('Annex 2 EHV charges'!#REF!),1, COUNTIF(A$4:$A88, 'Annex 2 EHV charges'!#REF!)), 0)),"")</f>
        <v/>
      </c>
      <c r="B89" s="102" t="str">
        <f>IF($A89="","",VLOOKUP($A89,'Annex 2 EHV charges'!$A:$P,2,0))</f>
        <v/>
      </c>
      <c r="C89" s="103" t="str">
        <f>IF($A89="","",VLOOKUP($A89,'Annex 2 EHV charges'!$A:$P,3,0))</f>
        <v/>
      </c>
      <c r="D89" s="100" t="str">
        <f>IF($A89="","",VLOOKUP($A89,'Annex 2 EHV charges'!$A:$P,7,0))</f>
        <v/>
      </c>
      <c r="E89" s="98" t="str">
        <f>IFERROR(IF(VLOOKUP($A89,'Annex 2 EHV charges'!$A:$P,9,FALSE)=0,"",VLOOKUP($A89,'Annex 2 EHV charges'!$A:$P,9,FALSE)),"")</f>
        <v/>
      </c>
      <c r="F89" s="99" t="str">
        <f>IFERROR(IF(VLOOKUP($A89,'Annex 2 EHV charges'!$A:$P,10,FALSE)=0,"",VLOOKUP($A89,'Annex 2 EHV charges'!$A:$P,10,FALSE)),"")</f>
        <v/>
      </c>
      <c r="G89" s="98" t="str">
        <f>IFERROR(IF(VLOOKUP($A89,'Annex 2 EHV charges'!$A:$P,11,FALSE)=0,"",VLOOKUP($A89,'Annex 2 EHV charges'!$A:$P,11,FALSE)),"")</f>
        <v/>
      </c>
      <c r="H89" s="98" t="str">
        <f>IFERROR(IF(VLOOKUP($A89,'Annex 2 EHV charges'!$A:$P,12,FALSE)=0,"",VLOOKUP($A89,'Annex 2 EHV charges'!$A:$P,12,FALSE)),"")</f>
        <v/>
      </c>
    </row>
    <row r="90" spans="1:8" ht="30.75" customHeight="1" x14ac:dyDescent="0.2">
      <c r="A90" s="100" t="str">
        <f t="array" ref="A90">IFERROR(INDEX('Annex 2 EHV charges'!#REF!, MATCH(0, IF(ISBLANK('Annex 2 EHV charges'!#REF!),1, COUNTIF(A$4:$A89, 'Annex 2 EHV charges'!#REF!)), 0)),"")</f>
        <v/>
      </c>
      <c r="B90" s="102" t="str">
        <f>IF($A90="","",VLOOKUP($A90,'Annex 2 EHV charges'!$A:$P,2,0))</f>
        <v/>
      </c>
      <c r="C90" s="103" t="str">
        <f>IF($A90="","",VLOOKUP($A90,'Annex 2 EHV charges'!$A:$P,3,0))</f>
        <v/>
      </c>
      <c r="D90" s="100" t="str">
        <f>IF($A90="","",VLOOKUP($A90,'Annex 2 EHV charges'!$A:$P,7,0))</f>
        <v/>
      </c>
      <c r="E90" s="98" t="str">
        <f>IFERROR(IF(VLOOKUP($A90,'Annex 2 EHV charges'!$A:$P,9,FALSE)=0,"",VLOOKUP($A90,'Annex 2 EHV charges'!$A:$P,9,FALSE)),"")</f>
        <v/>
      </c>
      <c r="F90" s="99" t="str">
        <f>IFERROR(IF(VLOOKUP($A90,'Annex 2 EHV charges'!$A:$P,10,FALSE)=0,"",VLOOKUP($A90,'Annex 2 EHV charges'!$A:$P,10,FALSE)),"")</f>
        <v/>
      </c>
      <c r="G90" s="98" t="str">
        <f>IFERROR(IF(VLOOKUP($A90,'Annex 2 EHV charges'!$A:$P,11,FALSE)=0,"",VLOOKUP($A90,'Annex 2 EHV charges'!$A:$P,11,FALSE)),"")</f>
        <v/>
      </c>
      <c r="H90" s="98" t="str">
        <f>IFERROR(IF(VLOOKUP($A90,'Annex 2 EHV charges'!$A:$P,12,FALSE)=0,"",VLOOKUP($A90,'Annex 2 EHV charges'!$A:$P,12,FALSE)),"")</f>
        <v/>
      </c>
    </row>
    <row r="91" spans="1:8" ht="30.75" customHeight="1" x14ac:dyDescent="0.2">
      <c r="A91" s="100" t="str">
        <f t="array" ref="A91">IFERROR(INDEX('Annex 2 EHV charges'!#REF!, MATCH(0, IF(ISBLANK('Annex 2 EHV charges'!#REF!),1, COUNTIF(A$4:$A90, 'Annex 2 EHV charges'!#REF!)), 0)),"")</f>
        <v/>
      </c>
      <c r="B91" s="102" t="str">
        <f>IF($A91="","",VLOOKUP($A91,'Annex 2 EHV charges'!$A:$P,2,0))</f>
        <v/>
      </c>
      <c r="C91" s="103" t="str">
        <f>IF($A91="","",VLOOKUP($A91,'Annex 2 EHV charges'!$A:$P,3,0))</f>
        <v/>
      </c>
      <c r="D91" s="100" t="str">
        <f>IF($A91="","",VLOOKUP($A91,'Annex 2 EHV charges'!$A:$P,7,0))</f>
        <v/>
      </c>
      <c r="E91" s="98" t="str">
        <f>IFERROR(IF(VLOOKUP($A91,'Annex 2 EHV charges'!$A:$P,9,FALSE)=0,"",VLOOKUP($A91,'Annex 2 EHV charges'!$A:$P,9,FALSE)),"")</f>
        <v/>
      </c>
      <c r="F91" s="99" t="str">
        <f>IFERROR(IF(VLOOKUP($A91,'Annex 2 EHV charges'!$A:$P,10,FALSE)=0,"",VLOOKUP($A91,'Annex 2 EHV charges'!$A:$P,10,FALSE)),"")</f>
        <v/>
      </c>
      <c r="G91" s="98" t="str">
        <f>IFERROR(IF(VLOOKUP($A91,'Annex 2 EHV charges'!$A:$P,11,FALSE)=0,"",VLOOKUP($A91,'Annex 2 EHV charges'!$A:$P,11,FALSE)),"")</f>
        <v/>
      </c>
      <c r="H91" s="98" t="str">
        <f>IFERROR(IF(VLOOKUP($A91,'Annex 2 EHV charges'!$A:$P,12,FALSE)=0,"",VLOOKUP($A91,'Annex 2 EHV charges'!$A:$P,12,FALSE)),"")</f>
        <v/>
      </c>
    </row>
    <row r="92" spans="1:8" ht="30.75" customHeight="1" x14ac:dyDescent="0.2">
      <c r="A92" s="100" t="str">
        <f t="array" ref="A92">IFERROR(INDEX('Annex 2 EHV charges'!#REF!, MATCH(0, IF(ISBLANK('Annex 2 EHV charges'!#REF!),1, COUNTIF(A$4:$A91, 'Annex 2 EHV charges'!#REF!)), 0)),"")</f>
        <v/>
      </c>
      <c r="B92" s="102" t="str">
        <f>IF($A92="","",VLOOKUP($A92,'Annex 2 EHV charges'!$A:$P,2,0))</f>
        <v/>
      </c>
      <c r="C92" s="103" t="str">
        <f>IF($A92="","",VLOOKUP($A92,'Annex 2 EHV charges'!$A:$P,3,0))</f>
        <v/>
      </c>
      <c r="D92" s="100" t="str">
        <f>IF($A92="","",VLOOKUP($A92,'Annex 2 EHV charges'!$A:$P,7,0))</f>
        <v/>
      </c>
      <c r="E92" s="98" t="str">
        <f>IFERROR(IF(VLOOKUP($A92,'Annex 2 EHV charges'!$A:$P,9,FALSE)=0,"",VLOOKUP($A92,'Annex 2 EHV charges'!$A:$P,9,FALSE)),"")</f>
        <v/>
      </c>
      <c r="F92" s="99" t="str">
        <f>IFERROR(IF(VLOOKUP($A92,'Annex 2 EHV charges'!$A:$P,10,FALSE)=0,"",VLOOKUP($A92,'Annex 2 EHV charges'!$A:$P,10,FALSE)),"")</f>
        <v/>
      </c>
      <c r="G92" s="98" t="str">
        <f>IFERROR(IF(VLOOKUP($A92,'Annex 2 EHV charges'!$A:$P,11,FALSE)=0,"",VLOOKUP($A92,'Annex 2 EHV charges'!$A:$P,11,FALSE)),"")</f>
        <v/>
      </c>
      <c r="H92" s="98" t="str">
        <f>IFERROR(IF(VLOOKUP($A92,'Annex 2 EHV charges'!$A:$P,12,FALSE)=0,"",VLOOKUP($A92,'Annex 2 EHV charges'!$A:$P,12,FALSE)),"")</f>
        <v/>
      </c>
    </row>
    <row r="93" spans="1:8" ht="30.75" customHeight="1" x14ac:dyDescent="0.2">
      <c r="A93" s="100" t="str">
        <f t="array" ref="A93">IFERROR(INDEX('Annex 2 EHV charges'!#REF!, MATCH(0, IF(ISBLANK('Annex 2 EHV charges'!#REF!),1, COUNTIF(A$4:$A92, 'Annex 2 EHV charges'!#REF!)), 0)),"")</f>
        <v/>
      </c>
      <c r="B93" s="102" t="str">
        <f>IF($A93="","",VLOOKUP($A93,'Annex 2 EHV charges'!$A:$P,2,0))</f>
        <v/>
      </c>
      <c r="C93" s="103" t="str">
        <f>IF($A93="","",VLOOKUP($A93,'Annex 2 EHV charges'!$A:$P,3,0))</f>
        <v/>
      </c>
      <c r="D93" s="100" t="str">
        <f>IF($A93="","",VLOOKUP($A93,'Annex 2 EHV charges'!$A:$P,7,0))</f>
        <v/>
      </c>
      <c r="E93" s="98" t="str">
        <f>IFERROR(IF(VLOOKUP($A93,'Annex 2 EHV charges'!$A:$P,9,FALSE)=0,"",VLOOKUP($A93,'Annex 2 EHV charges'!$A:$P,9,FALSE)),"")</f>
        <v/>
      </c>
      <c r="F93" s="99" t="str">
        <f>IFERROR(IF(VLOOKUP($A93,'Annex 2 EHV charges'!$A:$P,10,FALSE)=0,"",VLOOKUP($A93,'Annex 2 EHV charges'!$A:$P,10,FALSE)),"")</f>
        <v/>
      </c>
      <c r="G93" s="98" t="str">
        <f>IFERROR(IF(VLOOKUP($A93,'Annex 2 EHV charges'!$A:$P,11,FALSE)=0,"",VLOOKUP($A93,'Annex 2 EHV charges'!$A:$P,11,FALSE)),"")</f>
        <v/>
      </c>
      <c r="H93" s="98" t="str">
        <f>IFERROR(IF(VLOOKUP($A93,'Annex 2 EHV charges'!$A:$P,12,FALSE)=0,"",VLOOKUP($A93,'Annex 2 EHV charges'!$A:$P,12,FALSE)),"")</f>
        <v/>
      </c>
    </row>
    <row r="94" spans="1:8" ht="30.75" customHeight="1" x14ac:dyDescent="0.2">
      <c r="A94" s="100" t="str">
        <f t="array" ref="A94">IFERROR(INDEX('Annex 2 EHV charges'!#REF!, MATCH(0, IF(ISBLANK('Annex 2 EHV charges'!#REF!),1, COUNTIF(A$4:$A93, 'Annex 2 EHV charges'!#REF!)), 0)),"")</f>
        <v/>
      </c>
      <c r="B94" s="102" t="str">
        <f>IF($A94="","",VLOOKUP($A94,'Annex 2 EHV charges'!$A:$P,2,0))</f>
        <v/>
      </c>
      <c r="C94" s="103" t="str">
        <f>IF($A94="","",VLOOKUP($A94,'Annex 2 EHV charges'!$A:$P,3,0))</f>
        <v/>
      </c>
      <c r="D94" s="100" t="str">
        <f>IF($A94="","",VLOOKUP($A94,'Annex 2 EHV charges'!$A:$P,7,0))</f>
        <v/>
      </c>
      <c r="E94" s="98" t="str">
        <f>IFERROR(IF(VLOOKUP($A94,'Annex 2 EHV charges'!$A:$P,9,FALSE)=0,"",VLOOKUP($A94,'Annex 2 EHV charges'!$A:$P,9,FALSE)),"")</f>
        <v/>
      </c>
      <c r="F94" s="99" t="str">
        <f>IFERROR(IF(VLOOKUP($A94,'Annex 2 EHV charges'!$A:$P,10,FALSE)=0,"",VLOOKUP($A94,'Annex 2 EHV charges'!$A:$P,10,FALSE)),"")</f>
        <v/>
      </c>
      <c r="G94" s="98" t="str">
        <f>IFERROR(IF(VLOOKUP($A94,'Annex 2 EHV charges'!$A:$P,11,FALSE)=0,"",VLOOKUP($A94,'Annex 2 EHV charges'!$A:$P,11,FALSE)),"")</f>
        <v/>
      </c>
      <c r="H94" s="98" t="str">
        <f>IFERROR(IF(VLOOKUP($A94,'Annex 2 EHV charges'!$A:$P,12,FALSE)=0,"",VLOOKUP($A94,'Annex 2 EHV charges'!$A:$P,12,FALSE)),"")</f>
        <v/>
      </c>
    </row>
    <row r="95" spans="1:8" ht="30.75" customHeight="1" x14ac:dyDescent="0.2">
      <c r="A95" s="100" t="str">
        <f t="array" ref="A95">IFERROR(INDEX('Annex 2 EHV charges'!#REF!, MATCH(0, IF(ISBLANK('Annex 2 EHV charges'!#REF!),1, COUNTIF(A$4:$A94, 'Annex 2 EHV charges'!#REF!)), 0)),"")</f>
        <v/>
      </c>
      <c r="B95" s="102" t="str">
        <f>IF($A95="","",VLOOKUP($A95,'Annex 2 EHV charges'!$A:$P,2,0))</f>
        <v/>
      </c>
      <c r="C95" s="103" t="str">
        <f>IF($A95="","",VLOOKUP($A95,'Annex 2 EHV charges'!$A:$P,3,0))</f>
        <v/>
      </c>
      <c r="D95" s="100" t="str">
        <f>IF($A95="","",VLOOKUP($A95,'Annex 2 EHV charges'!$A:$P,7,0))</f>
        <v/>
      </c>
      <c r="E95" s="98" t="str">
        <f>IFERROR(IF(VLOOKUP($A95,'Annex 2 EHV charges'!$A:$P,9,FALSE)=0,"",VLOOKUP($A95,'Annex 2 EHV charges'!$A:$P,9,FALSE)),"")</f>
        <v/>
      </c>
      <c r="F95" s="99" t="str">
        <f>IFERROR(IF(VLOOKUP($A95,'Annex 2 EHV charges'!$A:$P,10,FALSE)=0,"",VLOOKUP($A95,'Annex 2 EHV charges'!$A:$P,10,FALSE)),"")</f>
        <v/>
      </c>
      <c r="G95" s="98" t="str">
        <f>IFERROR(IF(VLOOKUP($A95,'Annex 2 EHV charges'!$A:$P,11,FALSE)=0,"",VLOOKUP($A95,'Annex 2 EHV charges'!$A:$P,11,FALSE)),"")</f>
        <v/>
      </c>
      <c r="H95" s="98" t="str">
        <f>IFERROR(IF(VLOOKUP($A95,'Annex 2 EHV charges'!$A:$P,12,FALSE)=0,"",VLOOKUP($A95,'Annex 2 EHV charges'!$A:$P,12,FALSE)),"")</f>
        <v/>
      </c>
    </row>
    <row r="96" spans="1:8" ht="30.75" customHeight="1" x14ac:dyDescent="0.2">
      <c r="A96" s="100" t="str">
        <f t="array" ref="A96">IFERROR(INDEX('Annex 2 EHV charges'!#REF!, MATCH(0, IF(ISBLANK('Annex 2 EHV charges'!#REF!),1, COUNTIF(A$4:$A95, 'Annex 2 EHV charges'!#REF!)), 0)),"")</f>
        <v/>
      </c>
      <c r="B96" s="102" t="str">
        <f>IF($A96="","",VLOOKUP($A96,'Annex 2 EHV charges'!$A:$P,2,0))</f>
        <v/>
      </c>
      <c r="C96" s="103" t="str">
        <f>IF($A96="","",VLOOKUP($A96,'Annex 2 EHV charges'!$A:$P,3,0))</f>
        <v/>
      </c>
      <c r="D96" s="100" t="str">
        <f>IF($A96="","",VLOOKUP($A96,'Annex 2 EHV charges'!$A:$P,7,0))</f>
        <v/>
      </c>
      <c r="E96" s="98" t="str">
        <f>IFERROR(IF(VLOOKUP($A96,'Annex 2 EHV charges'!$A:$P,9,FALSE)=0,"",VLOOKUP($A96,'Annex 2 EHV charges'!$A:$P,9,FALSE)),"")</f>
        <v/>
      </c>
      <c r="F96" s="99" t="str">
        <f>IFERROR(IF(VLOOKUP($A96,'Annex 2 EHV charges'!$A:$P,10,FALSE)=0,"",VLOOKUP($A96,'Annex 2 EHV charges'!$A:$P,10,FALSE)),"")</f>
        <v/>
      </c>
      <c r="G96" s="98" t="str">
        <f>IFERROR(IF(VLOOKUP($A96,'Annex 2 EHV charges'!$A:$P,11,FALSE)=0,"",VLOOKUP($A96,'Annex 2 EHV charges'!$A:$P,11,FALSE)),"")</f>
        <v/>
      </c>
      <c r="H96" s="98" t="str">
        <f>IFERROR(IF(VLOOKUP($A96,'Annex 2 EHV charges'!$A:$P,12,FALSE)=0,"",VLOOKUP($A96,'Annex 2 EHV charges'!$A:$P,12,FALSE)),"")</f>
        <v/>
      </c>
    </row>
    <row r="97" spans="1:8" ht="30.75" customHeight="1" x14ac:dyDescent="0.2">
      <c r="A97" s="100" t="str">
        <f t="array" ref="A97">IFERROR(INDEX('Annex 2 EHV charges'!#REF!, MATCH(0, IF(ISBLANK('Annex 2 EHV charges'!#REF!),1, COUNTIF(A$4:$A96, 'Annex 2 EHV charges'!#REF!)), 0)),"")</f>
        <v/>
      </c>
      <c r="B97" s="102" t="str">
        <f>IF($A97="","",VLOOKUP($A97,'Annex 2 EHV charges'!$A:$P,2,0))</f>
        <v/>
      </c>
      <c r="C97" s="103" t="str">
        <f>IF($A97="","",VLOOKUP($A97,'Annex 2 EHV charges'!$A:$P,3,0))</f>
        <v/>
      </c>
      <c r="D97" s="100" t="str">
        <f>IF($A97="","",VLOOKUP($A97,'Annex 2 EHV charges'!$A:$P,7,0))</f>
        <v/>
      </c>
      <c r="E97" s="98" t="str">
        <f>IFERROR(IF(VLOOKUP($A97,'Annex 2 EHV charges'!$A:$P,9,FALSE)=0,"",VLOOKUP($A97,'Annex 2 EHV charges'!$A:$P,9,FALSE)),"")</f>
        <v/>
      </c>
      <c r="F97" s="99" t="str">
        <f>IFERROR(IF(VLOOKUP($A97,'Annex 2 EHV charges'!$A:$P,10,FALSE)=0,"",VLOOKUP($A97,'Annex 2 EHV charges'!$A:$P,10,FALSE)),"")</f>
        <v/>
      </c>
      <c r="G97" s="98" t="str">
        <f>IFERROR(IF(VLOOKUP($A97,'Annex 2 EHV charges'!$A:$P,11,FALSE)=0,"",VLOOKUP($A97,'Annex 2 EHV charges'!$A:$P,11,FALSE)),"")</f>
        <v/>
      </c>
      <c r="H97" s="98" t="str">
        <f>IFERROR(IF(VLOOKUP($A97,'Annex 2 EHV charges'!$A:$P,12,FALSE)=0,"",VLOOKUP($A97,'Annex 2 EHV charges'!$A:$P,12,FALSE)),"")</f>
        <v/>
      </c>
    </row>
    <row r="98" spans="1:8" ht="30.75" customHeight="1" x14ac:dyDescent="0.2">
      <c r="A98" s="100" t="str">
        <f t="array" ref="A98">IFERROR(INDEX('Annex 2 EHV charges'!#REF!, MATCH(0, IF(ISBLANK('Annex 2 EHV charges'!#REF!),1, COUNTIF(A$4:$A97, 'Annex 2 EHV charges'!#REF!)), 0)),"")</f>
        <v/>
      </c>
      <c r="B98" s="102" t="str">
        <f>IF($A98="","",VLOOKUP($A98,'Annex 2 EHV charges'!$A:$P,2,0))</f>
        <v/>
      </c>
      <c r="C98" s="103" t="str">
        <f>IF($A98="","",VLOOKUP($A98,'Annex 2 EHV charges'!$A:$P,3,0))</f>
        <v/>
      </c>
      <c r="D98" s="100" t="str">
        <f>IF($A98="","",VLOOKUP($A98,'Annex 2 EHV charges'!$A:$P,7,0))</f>
        <v/>
      </c>
      <c r="E98" s="98" t="str">
        <f>IFERROR(IF(VLOOKUP($A98,'Annex 2 EHV charges'!$A:$P,9,FALSE)=0,"",VLOOKUP($A98,'Annex 2 EHV charges'!$A:$P,9,FALSE)),"")</f>
        <v/>
      </c>
      <c r="F98" s="99" t="str">
        <f>IFERROR(IF(VLOOKUP($A98,'Annex 2 EHV charges'!$A:$P,10,FALSE)=0,"",VLOOKUP($A98,'Annex 2 EHV charges'!$A:$P,10,FALSE)),"")</f>
        <v/>
      </c>
      <c r="G98" s="98" t="str">
        <f>IFERROR(IF(VLOOKUP($A98,'Annex 2 EHV charges'!$A:$P,11,FALSE)=0,"",VLOOKUP($A98,'Annex 2 EHV charges'!$A:$P,11,FALSE)),"")</f>
        <v/>
      </c>
      <c r="H98" s="98" t="str">
        <f>IFERROR(IF(VLOOKUP($A98,'Annex 2 EHV charges'!$A:$P,12,FALSE)=0,"",VLOOKUP($A98,'Annex 2 EHV charges'!$A:$P,12,FALSE)),"")</f>
        <v/>
      </c>
    </row>
    <row r="99" spans="1:8" ht="30.75" customHeight="1" x14ac:dyDescent="0.2">
      <c r="A99" s="100" t="str">
        <f t="array" ref="A99">IFERROR(INDEX('Annex 2 EHV charges'!#REF!, MATCH(0, IF(ISBLANK('Annex 2 EHV charges'!#REF!),1, COUNTIF(A$4:$A98, 'Annex 2 EHV charges'!#REF!)), 0)),"")</f>
        <v/>
      </c>
      <c r="B99" s="102" t="str">
        <f>IF($A99="","",VLOOKUP($A99,'Annex 2 EHV charges'!$A:$P,2,0))</f>
        <v/>
      </c>
      <c r="C99" s="103" t="str">
        <f>IF($A99="","",VLOOKUP($A99,'Annex 2 EHV charges'!$A:$P,3,0))</f>
        <v/>
      </c>
      <c r="D99" s="100" t="str">
        <f>IF($A99="","",VLOOKUP($A99,'Annex 2 EHV charges'!$A:$P,7,0))</f>
        <v/>
      </c>
      <c r="E99" s="98" t="str">
        <f>IFERROR(IF(VLOOKUP($A99,'Annex 2 EHV charges'!$A:$P,9,FALSE)=0,"",VLOOKUP($A99,'Annex 2 EHV charges'!$A:$P,9,FALSE)),"")</f>
        <v/>
      </c>
      <c r="F99" s="99" t="str">
        <f>IFERROR(IF(VLOOKUP($A99,'Annex 2 EHV charges'!$A:$P,10,FALSE)=0,"",VLOOKUP($A99,'Annex 2 EHV charges'!$A:$P,10,FALSE)),"")</f>
        <v/>
      </c>
      <c r="G99" s="98" t="str">
        <f>IFERROR(IF(VLOOKUP($A99,'Annex 2 EHV charges'!$A:$P,11,FALSE)=0,"",VLOOKUP($A99,'Annex 2 EHV charges'!$A:$P,11,FALSE)),"")</f>
        <v/>
      </c>
      <c r="H99" s="98" t="str">
        <f>IFERROR(IF(VLOOKUP($A99,'Annex 2 EHV charges'!$A:$P,12,FALSE)=0,"",VLOOKUP($A99,'Annex 2 EHV charges'!$A:$P,12,FALSE)),"")</f>
        <v/>
      </c>
    </row>
    <row r="100" spans="1:8" ht="30.75" customHeight="1" x14ac:dyDescent="0.2">
      <c r="A100" s="100" t="str">
        <f t="array" ref="A100">IFERROR(INDEX('Annex 2 EHV charges'!#REF!, MATCH(0, IF(ISBLANK('Annex 2 EHV charges'!#REF!),1, COUNTIF(A$4:$A99, 'Annex 2 EHV charges'!#REF!)), 0)),"")</f>
        <v/>
      </c>
      <c r="B100" s="102" t="str">
        <f>IF($A100="","",VLOOKUP($A100,'Annex 2 EHV charges'!$A:$P,2,0))</f>
        <v/>
      </c>
      <c r="C100" s="103" t="str">
        <f>IF($A100="","",VLOOKUP($A100,'Annex 2 EHV charges'!$A:$P,3,0))</f>
        <v/>
      </c>
      <c r="D100" s="100" t="str">
        <f>IF($A100="","",VLOOKUP($A100,'Annex 2 EHV charges'!$A:$P,7,0))</f>
        <v/>
      </c>
      <c r="E100" s="98" t="str">
        <f>IFERROR(IF(VLOOKUP($A100,'Annex 2 EHV charges'!$A:$P,9,FALSE)=0,"",VLOOKUP($A100,'Annex 2 EHV charges'!$A:$P,9,FALSE)),"")</f>
        <v/>
      </c>
      <c r="F100" s="99" t="str">
        <f>IFERROR(IF(VLOOKUP($A100,'Annex 2 EHV charges'!$A:$P,10,FALSE)=0,"",VLOOKUP($A100,'Annex 2 EHV charges'!$A:$P,10,FALSE)),"")</f>
        <v/>
      </c>
      <c r="G100" s="98" t="str">
        <f>IFERROR(IF(VLOOKUP($A100,'Annex 2 EHV charges'!$A:$P,11,FALSE)=0,"",VLOOKUP($A100,'Annex 2 EHV charges'!$A:$P,11,FALSE)),"")</f>
        <v/>
      </c>
      <c r="H100" s="98" t="str">
        <f>IFERROR(IF(VLOOKUP($A100,'Annex 2 EHV charges'!$A:$P,12,FALSE)=0,"",VLOOKUP($A100,'Annex 2 EHV charges'!$A:$P,12,FALSE)),"")</f>
        <v/>
      </c>
    </row>
    <row r="101" spans="1:8" ht="30.75" customHeight="1" x14ac:dyDescent="0.2">
      <c r="A101" s="100" t="str">
        <f t="array" ref="A101">IFERROR(INDEX('Annex 2 EHV charges'!#REF!, MATCH(0, IF(ISBLANK('Annex 2 EHV charges'!#REF!),1, COUNTIF(A$4:$A100, 'Annex 2 EHV charges'!#REF!)), 0)),"")</f>
        <v/>
      </c>
      <c r="B101" s="102" t="str">
        <f>IF($A101="","",VLOOKUP($A101,'Annex 2 EHV charges'!$A:$P,2,0))</f>
        <v/>
      </c>
      <c r="C101" s="103" t="str">
        <f>IF($A101="","",VLOOKUP($A101,'Annex 2 EHV charges'!$A:$P,3,0))</f>
        <v/>
      </c>
      <c r="D101" s="100" t="str">
        <f>IF($A101="","",VLOOKUP($A101,'Annex 2 EHV charges'!$A:$P,7,0))</f>
        <v/>
      </c>
      <c r="E101" s="98" t="str">
        <f>IFERROR(IF(VLOOKUP($A101,'Annex 2 EHV charges'!$A:$P,9,FALSE)=0,"",VLOOKUP($A101,'Annex 2 EHV charges'!$A:$P,9,FALSE)),"")</f>
        <v/>
      </c>
      <c r="F101" s="99" t="str">
        <f>IFERROR(IF(VLOOKUP($A101,'Annex 2 EHV charges'!$A:$P,10,FALSE)=0,"",VLOOKUP($A101,'Annex 2 EHV charges'!$A:$P,10,FALSE)),"")</f>
        <v/>
      </c>
      <c r="G101" s="98" t="str">
        <f>IFERROR(IF(VLOOKUP($A101,'Annex 2 EHV charges'!$A:$P,11,FALSE)=0,"",VLOOKUP($A101,'Annex 2 EHV charges'!$A:$P,11,FALSE)),"")</f>
        <v/>
      </c>
      <c r="H101" s="98" t="str">
        <f>IFERROR(IF(VLOOKUP($A101,'Annex 2 EHV charges'!$A:$P,12,FALSE)=0,"",VLOOKUP($A101,'Annex 2 EHV charges'!$A:$P,12,FALSE)),"")</f>
        <v/>
      </c>
    </row>
    <row r="102" spans="1:8" ht="30.75" customHeight="1" x14ac:dyDescent="0.2">
      <c r="A102" s="100" t="str">
        <f t="array" ref="A102">IFERROR(INDEX('Annex 2 EHV charges'!#REF!, MATCH(0, IF(ISBLANK('Annex 2 EHV charges'!#REF!),1, COUNTIF(A$4:$A101, 'Annex 2 EHV charges'!#REF!)), 0)),"")</f>
        <v/>
      </c>
      <c r="B102" s="102" t="str">
        <f>IF($A102="","",VLOOKUP($A102,'Annex 2 EHV charges'!$A:$P,2,0))</f>
        <v/>
      </c>
      <c r="C102" s="103" t="str">
        <f>IF($A102="","",VLOOKUP($A102,'Annex 2 EHV charges'!$A:$P,3,0))</f>
        <v/>
      </c>
      <c r="D102" s="100" t="str">
        <f>IF($A102="","",VLOOKUP($A102,'Annex 2 EHV charges'!$A:$P,7,0))</f>
        <v/>
      </c>
      <c r="E102" s="98" t="str">
        <f>IFERROR(IF(VLOOKUP($A102,'Annex 2 EHV charges'!$A:$P,9,FALSE)=0,"",VLOOKUP($A102,'Annex 2 EHV charges'!$A:$P,9,FALSE)),"")</f>
        <v/>
      </c>
      <c r="F102" s="99" t="str">
        <f>IFERROR(IF(VLOOKUP($A102,'Annex 2 EHV charges'!$A:$P,10,FALSE)=0,"",VLOOKUP($A102,'Annex 2 EHV charges'!$A:$P,10,FALSE)),"")</f>
        <v/>
      </c>
      <c r="G102" s="98" t="str">
        <f>IFERROR(IF(VLOOKUP($A102,'Annex 2 EHV charges'!$A:$P,11,FALSE)=0,"",VLOOKUP($A102,'Annex 2 EHV charges'!$A:$P,11,FALSE)),"")</f>
        <v/>
      </c>
      <c r="H102" s="98" t="str">
        <f>IFERROR(IF(VLOOKUP($A102,'Annex 2 EHV charges'!$A:$P,12,FALSE)=0,"",VLOOKUP($A102,'Annex 2 EHV charges'!$A:$P,12,FALSE)),"")</f>
        <v/>
      </c>
    </row>
    <row r="103" spans="1:8" ht="30.75" customHeight="1" x14ac:dyDescent="0.2">
      <c r="A103" s="100" t="str">
        <f t="array" ref="A103">IFERROR(INDEX('Annex 2 EHV charges'!#REF!, MATCH(0, IF(ISBLANK('Annex 2 EHV charges'!#REF!),1, COUNTIF(A$4:$A102, 'Annex 2 EHV charges'!#REF!)), 0)),"")</f>
        <v/>
      </c>
      <c r="B103" s="102" t="str">
        <f>IF($A103="","",VLOOKUP($A103,'Annex 2 EHV charges'!$A:$P,2,0))</f>
        <v/>
      </c>
      <c r="C103" s="103" t="str">
        <f>IF($A103="","",VLOOKUP($A103,'Annex 2 EHV charges'!$A:$P,3,0))</f>
        <v/>
      </c>
      <c r="D103" s="100" t="str">
        <f>IF($A103="","",VLOOKUP($A103,'Annex 2 EHV charges'!$A:$P,7,0))</f>
        <v/>
      </c>
      <c r="E103" s="98" t="str">
        <f>IFERROR(IF(VLOOKUP($A103,'Annex 2 EHV charges'!$A:$P,9,FALSE)=0,"",VLOOKUP($A103,'Annex 2 EHV charges'!$A:$P,9,FALSE)),"")</f>
        <v/>
      </c>
      <c r="F103" s="99" t="str">
        <f>IFERROR(IF(VLOOKUP($A103,'Annex 2 EHV charges'!$A:$P,10,FALSE)=0,"",VLOOKUP($A103,'Annex 2 EHV charges'!$A:$P,10,FALSE)),"")</f>
        <v/>
      </c>
      <c r="G103" s="98" t="str">
        <f>IFERROR(IF(VLOOKUP($A103,'Annex 2 EHV charges'!$A:$P,11,FALSE)=0,"",VLOOKUP($A103,'Annex 2 EHV charges'!$A:$P,11,FALSE)),"")</f>
        <v/>
      </c>
      <c r="H103" s="98" t="str">
        <f>IFERROR(IF(VLOOKUP($A103,'Annex 2 EHV charges'!$A:$P,12,FALSE)=0,"",VLOOKUP($A103,'Annex 2 EHV charges'!$A:$P,12,FALSE)),"")</f>
        <v/>
      </c>
    </row>
    <row r="104" spans="1:8" ht="30.75" customHeight="1" x14ac:dyDescent="0.2">
      <c r="A104" s="100" t="str">
        <f t="array" ref="A104">IFERROR(INDEX('Annex 2 EHV charges'!#REF!, MATCH(0, IF(ISBLANK('Annex 2 EHV charges'!#REF!),1, COUNTIF(A$4:$A103, 'Annex 2 EHV charges'!#REF!)), 0)),"")</f>
        <v/>
      </c>
      <c r="B104" s="102" t="str">
        <f>IF($A104="","",VLOOKUP($A104,'Annex 2 EHV charges'!$A:$P,2,0))</f>
        <v/>
      </c>
      <c r="C104" s="103" t="str">
        <f>IF($A104="","",VLOOKUP($A104,'Annex 2 EHV charges'!$A:$P,3,0))</f>
        <v/>
      </c>
      <c r="D104" s="100" t="str">
        <f>IF($A104="","",VLOOKUP($A104,'Annex 2 EHV charges'!$A:$P,7,0))</f>
        <v/>
      </c>
      <c r="E104" s="98" t="str">
        <f>IFERROR(IF(VLOOKUP($A104,'Annex 2 EHV charges'!$A:$P,9,FALSE)=0,"",VLOOKUP($A104,'Annex 2 EHV charges'!$A:$P,9,FALSE)),"")</f>
        <v/>
      </c>
      <c r="F104" s="99" t="str">
        <f>IFERROR(IF(VLOOKUP($A104,'Annex 2 EHV charges'!$A:$P,10,FALSE)=0,"",VLOOKUP($A104,'Annex 2 EHV charges'!$A:$P,10,FALSE)),"")</f>
        <v/>
      </c>
      <c r="G104" s="98" t="str">
        <f>IFERROR(IF(VLOOKUP($A104,'Annex 2 EHV charges'!$A:$P,11,FALSE)=0,"",VLOOKUP($A104,'Annex 2 EHV charges'!$A:$P,11,FALSE)),"")</f>
        <v/>
      </c>
      <c r="H104" s="98" t="str">
        <f>IFERROR(IF(VLOOKUP($A104,'Annex 2 EHV charges'!$A:$P,12,FALSE)=0,"",VLOOKUP($A104,'Annex 2 EHV charges'!$A:$P,12,FALSE)),"")</f>
        <v/>
      </c>
    </row>
    <row r="105" spans="1:8" ht="30.75" customHeight="1" x14ac:dyDescent="0.2">
      <c r="A105" s="100" t="str">
        <f t="array" ref="A105">IFERROR(INDEX('Annex 2 EHV charges'!#REF!, MATCH(0, IF(ISBLANK('Annex 2 EHV charges'!#REF!),1, COUNTIF(A$4:$A104, 'Annex 2 EHV charges'!#REF!)), 0)),"")</f>
        <v/>
      </c>
      <c r="B105" s="102" t="str">
        <f>IF($A105="","",VLOOKUP($A105,'Annex 2 EHV charges'!$A:$P,2,0))</f>
        <v/>
      </c>
      <c r="C105" s="103" t="str">
        <f>IF($A105="","",VLOOKUP($A105,'Annex 2 EHV charges'!$A:$P,3,0))</f>
        <v/>
      </c>
      <c r="D105" s="100" t="str">
        <f>IF($A105="","",VLOOKUP($A105,'Annex 2 EHV charges'!$A:$P,7,0))</f>
        <v/>
      </c>
      <c r="E105" s="98" t="str">
        <f>IFERROR(IF(VLOOKUP($A105,'Annex 2 EHV charges'!$A:$P,9,FALSE)=0,"",VLOOKUP($A105,'Annex 2 EHV charges'!$A:$P,9,FALSE)),"")</f>
        <v/>
      </c>
      <c r="F105" s="99" t="str">
        <f>IFERROR(IF(VLOOKUP($A105,'Annex 2 EHV charges'!$A:$P,10,FALSE)=0,"",VLOOKUP($A105,'Annex 2 EHV charges'!$A:$P,10,FALSE)),"")</f>
        <v/>
      </c>
      <c r="G105" s="98" t="str">
        <f>IFERROR(IF(VLOOKUP($A105,'Annex 2 EHV charges'!$A:$P,11,FALSE)=0,"",VLOOKUP($A105,'Annex 2 EHV charges'!$A:$P,11,FALSE)),"")</f>
        <v/>
      </c>
      <c r="H105" s="98" t="str">
        <f>IFERROR(IF(VLOOKUP($A105,'Annex 2 EHV charges'!$A:$P,12,FALSE)=0,"",VLOOKUP($A105,'Annex 2 EHV charges'!$A:$P,12,FALSE)),"")</f>
        <v/>
      </c>
    </row>
    <row r="106" spans="1:8" ht="30.75" customHeight="1" x14ac:dyDescent="0.2">
      <c r="A106" s="100" t="str">
        <f t="array" ref="A106">IFERROR(INDEX('Annex 2 EHV charges'!#REF!, MATCH(0, IF(ISBLANK('Annex 2 EHV charges'!#REF!),1, COUNTIF(A$4:$A105, 'Annex 2 EHV charges'!#REF!)), 0)),"")</f>
        <v/>
      </c>
      <c r="B106" s="102" t="str">
        <f>IF($A106="","",VLOOKUP($A106,'Annex 2 EHV charges'!$A:$P,2,0))</f>
        <v/>
      </c>
      <c r="C106" s="103" t="str">
        <f>IF($A106="","",VLOOKUP($A106,'Annex 2 EHV charges'!$A:$P,3,0))</f>
        <v/>
      </c>
      <c r="D106" s="100" t="str">
        <f>IF($A106="","",VLOOKUP($A106,'Annex 2 EHV charges'!$A:$P,7,0))</f>
        <v/>
      </c>
      <c r="E106" s="98" t="str">
        <f>IFERROR(IF(VLOOKUP($A106,'Annex 2 EHV charges'!$A:$P,9,FALSE)=0,"",VLOOKUP($A106,'Annex 2 EHV charges'!$A:$P,9,FALSE)),"")</f>
        <v/>
      </c>
      <c r="F106" s="99" t="str">
        <f>IFERROR(IF(VLOOKUP($A106,'Annex 2 EHV charges'!$A:$P,10,FALSE)=0,"",VLOOKUP($A106,'Annex 2 EHV charges'!$A:$P,10,FALSE)),"")</f>
        <v/>
      </c>
      <c r="G106" s="98" t="str">
        <f>IFERROR(IF(VLOOKUP($A106,'Annex 2 EHV charges'!$A:$P,11,FALSE)=0,"",VLOOKUP($A106,'Annex 2 EHV charges'!$A:$P,11,FALSE)),"")</f>
        <v/>
      </c>
      <c r="H106" s="98" t="str">
        <f>IFERROR(IF(VLOOKUP($A106,'Annex 2 EHV charges'!$A:$P,12,FALSE)=0,"",VLOOKUP($A106,'Annex 2 EHV charges'!$A:$P,12,FALSE)),"")</f>
        <v/>
      </c>
    </row>
    <row r="107" spans="1:8" ht="30.75" customHeight="1" x14ac:dyDescent="0.2">
      <c r="A107" s="100" t="str">
        <f t="array" ref="A107">IFERROR(INDEX('Annex 2 EHV charges'!#REF!, MATCH(0, IF(ISBLANK('Annex 2 EHV charges'!#REF!),1, COUNTIF(A$4:$A106, 'Annex 2 EHV charges'!#REF!)), 0)),"")</f>
        <v/>
      </c>
      <c r="B107" s="102" t="str">
        <f>IF($A107="","",VLOOKUP($A107,'Annex 2 EHV charges'!$A:$P,2,0))</f>
        <v/>
      </c>
      <c r="C107" s="103" t="str">
        <f>IF($A107="","",VLOOKUP($A107,'Annex 2 EHV charges'!$A:$P,3,0))</f>
        <v/>
      </c>
      <c r="D107" s="100" t="str">
        <f>IF($A107="","",VLOOKUP($A107,'Annex 2 EHV charges'!$A:$P,7,0))</f>
        <v/>
      </c>
      <c r="E107" s="98" t="str">
        <f>IFERROR(IF(VLOOKUP($A107,'Annex 2 EHV charges'!$A:$P,9,FALSE)=0,"",VLOOKUP($A107,'Annex 2 EHV charges'!$A:$P,9,FALSE)),"")</f>
        <v/>
      </c>
      <c r="F107" s="99" t="str">
        <f>IFERROR(IF(VLOOKUP($A107,'Annex 2 EHV charges'!$A:$P,10,FALSE)=0,"",VLOOKUP($A107,'Annex 2 EHV charges'!$A:$P,10,FALSE)),"")</f>
        <v/>
      </c>
      <c r="G107" s="98" t="str">
        <f>IFERROR(IF(VLOOKUP($A107,'Annex 2 EHV charges'!$A:$P,11,FALSE)=0,"",VLOOKUP($A107,'Annex 2 EHV charges'!$A:$P,11,FALSE)),"")</f>
        <v/>
      </c>
      <c r="H107" s="98" t="str">
        <f>IFERROR(IF(VLOOKUP($A107,'Annex 2 EHV charges'!$A:$P,12,FALSE)=0,"",VLOOKUP($A107,'Annex 2 EHV charges'!$A:$P,12,FALSE)),"")</f>
        <v/>
      </c>
    </row>
    <row r="108" spans="1:8" ht="30.75" customHeight="1" x14ac:dyDescent="0.2">
      <c r="A108" s="100" t="str">
        <f t="array" ref="A108">IFERROR(INDEX('Annex 2 EHV charges'!#REF!, MATCH(0, IF(ISBLANK('Annex 2 EHV charges'!#REF!),1, COUNTIF(A$4:$A107, 'Annex 2 EHV charges'!#REF!)), 0)),"")</f>
        <v/>
      </c>
      <c r="B108" s="102" t="str">
        <f>IF($A108="","",VLOOKUP($A108,'Annex 2 EHV charges'!$A:$P,2,0))</f>
        <v/>
      </c>
      <c r="C108" s="103" t="str">
        <f>IF($A108="","",VLOOKUP($A108,'Annex 2 EHV charges'!$A:$P,3,0))</f>
        <v/>
      </c>
      <c r="D108" s="100" t="str">
        <f>IF($A108="","",VLOOKUP($A108,'Annex 2 EHV charges'!$A:$P,7,0))</f>
        <v/>
      </c>
      <c r="E108" s="98" t="str">
        <f>IFERROR(IF(VLOOKUP($A108,'Annex 2 EHV charges'!$A:$P,9,FALSE)=0,"",VLOOKUP($A108,'Annex 2 EHV charges'!$A:$P,9,FALSE)),"")</f>
        <v/>
      </c>
      <c r="F108" s="99" t="str">
        <f>IFERROR(IF(VLOOKUP($A108,'Annex 2 EHV charges'!$A:$P,10,FALSE)=0,"",VLOOKUP($A108,'Annex 2 EHV charges'!$A:$P,10,FALSE)),"")</f>
        <v/>
      </c>
      <c r="G108" s="98" t="str">
        <f>IFERROR(IF(VLOOKUP($A108,'Annex 2 EHV charges'!$A:$P,11,FALSE)=0,"",VLOOKUP($A108,'Annex 2 EHV charges'!$A:$P,11,FALSE)),"")</f>
        <v/>
      </c>
      <c r="H108" s="98" t="str">
        <f>IFERROR(IF(VLOOKUP($A108,'Annex 2 EHV charges'!$A:$P,12,FALSE)=0,"",VLOOKUP($A108,'Annex 2 EHV charges'!$A:$P,12,FALSE)),"")</f>
        <v/>
      </c>
    </row>
    <row r="109" spans="1:8" ht="30.75" customHeight="1" x14ac:dyDescent="0.2">
      <c r="A109" s="100" t="str">
        <f t="array" ref="A109">IFERROR(INDEX('Annex 2 EHV charges'!#REF!, MATCH(0, IF(ISBLANK('Annex 2 EHV charges'!#REF!),1, COUNTIF(A$4:$A108, 'Annex 2 EHV charges'!#REF!)), 0)),"")</f>
        <v/>
      </c>
      <c r="B109" s="102" t="str">
        <f>IF($A109="","",VLOOKUP($A109,'Annex 2 EHV charges'!$A:$P,2,0))</f>
        <v/>
      </c>
      <c r="C109" s="103" t="str">
        <f>IF($A109="","",VLOOKUP($A109,'Annex 2 EHV charges'!$A:$P,3,0))</f>
        <v/>
      </c>
      <c r="D109" s="100" t="str">
        <f>IF($A109="","",VLOOKUP($A109,'Annex 2 EHV charges'!$A:$P,7,0))</f>
        <v/>
      </c>
      <c r="E109" s="98" t="str">
        <f>IFERROR(IF(VLOOKUP($A109,'Annex 2 EHV charges'!$A:$P,9,FALSE)=0,"",VLOOKUP($A109,'Annex 2 EHV charges'!$A:$P,9,FALSE)),"")</f>
        <v/>
      </c>
      <c r="F109" s="99" t="str">
        <f>IFERROR(IF(VLOOKUP($A109,'Annex 2 EHV charges'!$A:$P,10,FALSE)=0,"",VLOOKUP($A109,'Annex 2 EHV charges'!$A:$P,10,FALSE)),"")</f>
        <v/>
      </c>
      <c r="G109" s="98" t="str">
        <f>IFERROR(IF(VLOOKUP($A109,'Annex 2 EHV charges'!$A:$P,11,FALSE)=0,"",VLOOKUP($A109,'Annex 2 EHV charges'!$A:$P,11,FALSE)),"")</f>
        <v/>
      </c>
      <c r="H109" s="98" t="str">
        <f>IFERROR(IF(VLOOKUP($A109,'Annex 2 EHV charges'!$A:$P,12,FALSE)=0,"",VLOOKUP($A109,'Annex 2 EHV charges'!$A:$P,12,FALSE)),"")</f>
        <v/>
      </c>
    </row>
    <row r="110" spans="1:8" ht="30.75" customHeight="1" x14ac:dyDescent="0.2">
      <c r="A110" s="100" t="str">
        <f t="array" ref="A110">IFERROR(INDEX('Annex 2 EHV charges'!#REF!, MATCH(0, IF(ISBLANK('Annex 2 EHV charges'!#REF!),1, COUNTIF(A$4:$A109, 'Annex 2 EHV charges'!#REF!)), 0)),"")</f>
        <v/>
      </c>
      <c r="B110" s="102" t="str">
        <f>IF($A110="","",VLOOKUP($A110,'Annex 2 EHV charges'!$A:$P,2,0))</f>
        <v/>
      </c>
      <c r="C110" s="103" t="str">
        <f>IF($A110="","",VLOOKUP($A110,'Annex 2 EHV charges'!$A:$P,3,0))</f>
        <v/>
      </c>
      <c r="D110" s="100" t="str">
        <f>IF($A110="","",VLOOKUP($A110,'Annex 2 EHV charges'!$A:$P,7,0))</f>
        <v/>
      </c>
      <c r="E110" s="98" t="str">
        <f>IFERROR(IF(VLOOKUP($A110,'Annex 2 EHV charges'!$A:$P,9,FALSE)=0,"",VLOOKUP($A110,'Annex 2 EHV charges'!$A:$P,9,FALSE)),"")</f>
        <v/>
      </c>
      <c r="F110" s="99" t="str">
        <f>IFERROR(IF(VLOOKUP($A110,'Annex 2 EHV charges'!$A:$P,10,FALSE)=0,"",VLOOKUP($A110,'Annex 2 EHV charges'!$A:$P,10,FALSE)),"")</f>
        <v/>
      </c>
      <c r="G110" s="98" t="str">
        <f>IFERROR(IF(VLOOKUP($A110,'Annex 2 EHV charges'!$A:$P,11,FALSE)=0,"",VLOOKUP($A110,'Annex 2 EHV charges'!$A:$P,11,FALSE)),"")</f>
        <v/>
      </c>
      <c r="H110" s="98" t="str">
        <f>IFERROR(IF(VLOOKUP($A110,'Annex 2 EHV charges'!$A:$P,12,FALSE)=0,"",VLOOKUP($A110,'Annex 2 EHV charges'!$A:$P,12,FALSE)),"")</f>
        <v/>
      </c>
    </row>
    <row r="111" spans="1:8" ht="30.75" customHeight="1" x14ac:dyDescent="0.2">
      <c r="A111" s="100" t="str">
        <f t="array" ref="A111">IFERROR(INDEX('Annex 2 EHV charges'!#REF!, MATCH(0, IF(ISBLANK('Annex 2 EHV charges'!#REF!),1, COUNTIF(A$4:$A110, 'Annex 2 EHV charges'!#REF!)), 0)),"")</f>
        <v/>
      </c>
      <c r="B111" s="102" t="str">
        <f>IF($A111="","",VLOOKUP($A111,'Annex 2 EHV charges'!$A:$P,2,0))</f>
        <v/>
      </c>
      <c r="C111" s="103" t="str">
        <f>IF($A111="","",VLOOKUP($A111,'Annex 2 EHV charges'!$A:$P,3,0))</f>
        <v/>
      </c>
      <c r="D111" s="100" t="str">
        <f>IF($A111="","",VLOOKUP($A111,'Annex 2 EHV charges'!$A:$P,7,0))</f>
        <v/>
      </c>
      <c r="E111" s="98" t="str">
        <f>IFERROR(IF(VLOOKUP($A111,'Annex 2 EHV charges'!$A:$P,9,FALSE)=0,"",VLOOKUP($A111,'Annex 2 EHV charges'!$A:$P,9,FALSE)),"")</f>
        <v/>
      </c>
      <c r="F111" s="99" t="str">
        <f>IFERROR(IF(VLOOKUP($A111,'Annex 2 EHV charges'!$A:$P,10,FALSE)=0,"",VLOOKUP($A111,'Annex 2 EHV charges'!$A:$P,10,FALSE)),"")</f>
        <v/>
      </c>
      <c r="G111" s="98" t="str">
        <f>IFERROR(IF(VLOOKUP($A111,'Annex 2 EHV charges'!$A:$P,11,FALSE)=0,"",VLOOKUP($A111,'Annex 2 EHV charges'!$A:$P,11,FALSE)),"")</f>
        <v/>
      </c>
      <c r="H111" s="98" t="str">
        <f>IFERROR(IF(VLOOKUP($A111,'Annex 2 EHV charges'!$A:$P,12,FALSE)=0,"",VLOOKUP($A111,'Annex 2 EHV charges'!$A:$P,12,FALSE)),"")</f>
        <v/>
      </c>
    </row>
    <row r="112" spans="1:8" ht="30.75" customHeight="1" x14ac:dyDescent="0.2">
      <c r="A112" s="100" t="str">
        <f t="array" ref="A112">IFERROR(INDEX('Annex 2 EHV charges'!#REF!, MATCH(0, IF(ISBLANK('Annex 2 EHV charges'!#REF!),1, COUNTIF(A$4:$A111, 'Annex 2 EHV charges'!#REF!)), 0)),"")</f>
        <v/>
      </c>
      <c r="B112" s="102" t="str">
        <f>IF($A112="","",VLOOKUP($A112,'Annex 2 EHV charges'!$A:$P,2,0))</f>
        <v/>
      </c>
      <c r="C112" s="103" t="str">
        <f>IF($A112="","",VLOOKUP($A112,'Annex 2 EHV charges'!$A:$P,3,0))</f>
        <v/>
      </c>
      <c r="D112" s="100" t="str">
        <f>IF($A112="","",VLOOKUP($A112,'Annex 2 EHV charges'!$A:$P,7,0))</f>
        <v/>
      </c>
      <c r="E112" s="98" t="str">
        <f>IFERROR(IF(VLOOKUP($A112,'Annex 2 EHV charges'!$A:$P,9,FALSE)=0,"",VLOOKUP($A112,'Annex 2 EHV charges'!$A:$P,9,FALSE)),"")</f>
        <v/>
      </c>
      <c r="F112" s="99" t="str">
        <f>IFERROR(IF(VLOOKUP($A112,'Annex 2 EHV charges'!$A:$P,10,FALSE)=0,"",VLOOKUP($A112,'Annex 2 EHV charges'!$A:$P,10,FALSE)),"")</f>
        <v/>
      </c>
      <c r="G112" s="98" t="str">
        <f>IFERROR(IF(VLOOKUP($A112,'Annex 2 EHV charges'!$A:$P,11,FALSE)=0,"",VLOOKUP($A112,'Annex 2 EHV charges'!$A:$P,11,FALSE)),"")</f>
        <v/>
      </c>
      <c r="H112" s="98" t="str">
        <f>IFERROR(IF(VLOOKUP($A112,'Annex 2 EHV charges'!$A:$P,12,FALSE)=0,"",VLOOKUP($A112,'Annex 2 EHV charges'!$A:$P,12,FALSE)),"")</f>
        <v/>
      </c>
    </row>
    <row r="113" spans="1:8" ht="30.75" customHeight="1" x14ac:dyDescent="0.2">
      <c r="A113" s="100" t="str">
        <f t="array" ref="A113">IFERROR(INDEX('Annex 2 EHV charges'!#REF!, MATCH(0, IF(ISBLANK('Annex 2 EHV charges'!#REF!),1, COUNTIF(A$4:$A112, 'Annex 2 EHV charges'!#REF!)), 0)),"")</f>
        <v/>
      </c>
      <c r="B113" s="102" t="str">
        <f>IF($A113="","",VLOOKUP($A113,'Annex 2 EHV charges'!$A:$P,2,0))</f>
        <v/>
      </c>
      <c r="C113" s="103" t="str">
        <f>IF($A113="","",VLOOKUP($A113,'Annex 2 EHV charges'!$A:$P,3,0))</f>
        <v/>
      </c>
      <c r="D113" s="100" t="str">
        <f>IF($A113="","",VLOOKUP($A113,'Annex 2 EHV charges'!$A:$P,7,0))</f>
        <v/>
      </c>
      <c r="E113" s="98" t="str">
        <f>IFERROR(IF(VLOOKUP($A113,'Annex 2 EHV charges'!$A:$P,9,FALSE)=0,"",VLOOKUP($A113,'Annex 2 EHV charges'!$A:$P,9,FALSE)),"")</f>
        <v/>
      </c>
      <c r="F113" s="99" t="str">
        <f>IFERROR(IF(VLOOKUP($A113,'Annex 2 EHV charges'!$A:$P,10,FALSE)=0,"",VLOOKUP($A113,'Annex 2 EHV charges'!$A:$P,10,FALSE)),"")</f>
        <v/>
      </c>
      <c r="G113" s="98" t="str">
        <f>IFERROR(IF(VLOOKUP($A113,'Annex 2 EHV charges'!$A:$P,11,FALSE)=0,"",VLOOKUP($A113,'Annex 2 EHV charges'!$A:$P,11,FALSE)),"")</f>
        <v/>
      </c>
      <c r="H113" s="98" t="str">
        <f>IFERROR(IF(VLOOKUP($A113,'Annex 2 EHV charges'!$A:$P,12,FALSE)=0,"",VLOOKUP($A113,'Annex 2 EHV charges'!$A:$P,12,FALSE)),"")</f>
        <v/>
      </c>
    </row>
    <row r="114" spans="1:8" ht="30.75" customHeight="1" x14ac:dyDescent="0.2">
      <c r="A114" s="100" t="str">
        <f t="array" ref="A114">IFERROR(INDEX('Annex 2 EHV charges'!#REF!, MATCH(0, IF(ISBLANK('Annex 2 EHV charges'!#REF!),1, COUNTIF(A$4:$A113, 'Annex 2 EHV charges'!#REF!)), 0)),"")</f>
        <v/>
      </c>
      <c r="B114" s="102" t="str">
        <f>IF($A114="","",VLOOKUP($A114,'Annex 2 EHV charges'!$A:$P,2,0))</f>
        <v/>
      </c>
      <c r="C114" s="103" t="str">
        <f>IF($A114="","",VLOOKUP($A114,'Annex 2 EHV charges'!$A:$P,3,0))</f>
        <v/>
      </c>
      <c r="D114" s="100" t="str">
        <f>IF($A114="","",VLOOKUP($A114,'Annex 2 EHV charges'!$A:$P,7,0))</f>
        <v/>
      </c>
      <c r="E114" s="98" t="str">
        <f>IFERROR(IF(VLOOKUP($A114,'Annex 2 EHV charges'!$A:$P,9,FALSE)=0,"",VLOOKUP($A114,'Annex 2 EHV charges'!$A:$P,9,FALSE)),"")</f>
        <v/>
      </c>
      <c r="F114" s="99" t="str">
        <f>IFERROR(IF(VLOOKUP($A114,'Annex 2 EHV charges'!$A:$P,10,FALSE)=0,"",VLOOKUP($A114,'Annex 2 EHV charges'!$A:$P,10,FALSE)),"")</f>
        <v/>
      </c>
      <c r="G114" s="98" t="str">
        <f>IFERROR(IF(VLOOKUP($A114,'Annex 2 EHV charges'!$A:$P,11,FALSE)=0,"",VLOOKUP($A114,'Annex 2 EHV charges'!$A:$P,11,FALSE)),"")</f>
        <v/>
      </c>
      <c r="H114" s="98" t="str">
        <f>IFERROR(IF(VLOOKUP($A114,'Annex 2 EHV charges'!$A:$P,12,FALSE)=0,"",VLOOKUP($A114,'Annex 2 EHV charges'!$A:$P,12,FALSE)),"")</f>
        <v/>
      </c>
    </row>
    <row r="115" spans="1:8" ht="30.75" customHeight="1" x14ac:dyDescent="0.2">
      <c r="A115" s="100" t="str">
        <f t="array" ref="A115">IFERROR(INDEX('Annex 2 EHV charges'!#REF!, MATCH(0, IF(ISBLANK('Annex 2 EHV charges'!#REF!),1, COUNTIF(A$4:$A114, 'Annex 2 EHV charges'!#REF!)), 0)),"")</f>
        <v/>
      </c>
      <c r="B115" s="102" t="str">
        <f>IF($A115="","",VLOOKUP($A115,'Annex 2 EHV charges'!$A:$P,2,0))</f>
        <v/>
      </c>
      <c r="C115" s="103" t="str">
        <f>IF($A115="","",VLOOKUP($A115,'Annex 2 EHV charges'!$A:$P,3,0))</f>
        <v/>
      </c>
      <c r="D115" s="100" t="str">
        <f>IF($A115="","",VLOOKUP($A115,'Annex 2 EHV charges'!$A:$P,7,0))</f>
        <v/>
      </c>
      <c r="E115" s="98" t="str">
        <f>IFERROR(IF(VLOOKUP($A115,'Annex 2 EHV charges'!$A:$P,9,FALSE)=0,"",VLOOKUP($A115,'Annex 2 EHV charges'!$A:$P,9,FALSE)),"")</f>
        <v/>
      </c>
      <c r="F115" s="99" t="str">
        <f>IFERROR(IF(VLOOKUP($A115,'Annex 2 EHV charges'!$A:$P,10,FALSE)=0,"",VLOOKUP($A115,'Annex 2 EHV charges'!$A:$P,10,FALSE)),"")</f>
        <v/>
      </c>
      <c r="G115" s="98" t="str">
        <f>IFERROR(IF(VLOOKUP($A115,'Annex 2 EHV charges'!$A:$P,11,FALSE)=0,"",VLOOKUP($A115,'Annex 2 EHV charges'!$A:$P,11,FALSE)),"")</f>
        <v/>
      </c>
      <c r="H115" s="98" t="str">
        <f>IFERROR(IF(VLOOKUP($A115,'Annex 2 EHV charges'!$A:$P,12,FALSE)=0,"",VLOOKUP($A115,'Annex 2 EHV charges'!$A:$P,12,FALSE)),"")</f>
        <v/>
      </c>
    </row>
    <row r="116" spans="1:8" x14ac:dyDescent="0.2">
      <c r="A116" s="100" t="str">
        <f t="array" ref="A116">IFERROR(INDEX('Annex 2 EHV charges'!#REF!, MATCH(0, IF(ISBLANK('Annex 2 EHV charges'!#REF!),1, COUNTIF(A$4:$A115, 'Annex 2 EHV charges'!#REF!)), 0)),"")</f>
        <v/>
      </c>
      <c r="B116" s="102" t="str">
        <f>IF($A116="","",VLOOKUP($A116,'Annex 2 EHV charges'!$A:$P,2,0))</f>
        <v/>
      </c>
      <c r="C116" s="103" t="str">
        <f>IF($A116="","",VLOOKUP($A116,'Annex 2 EHV charges'!$A:$P,3,0))</f>
        <v/>
      </c>
      <c r="D116" s="100" t="str">
        <f>IF($A116="","",VLOOKUP($A116,'Annex 2 EHV charges'!$A:$P,7,0))</f>
        <v/>
      </c>
      <c r="E116" s="98" t="str">
        <f>IFERROR(IF(VLOOKUP($A116,'Annex 2 EHV charges'!$A:$P,9,FALSE)=0,"",VLOOKUP($A116,'Annex 2 EHV charges'!$A:$P,9,FALSE)),"")</f>
        <v/>
      </c>
      <c r="F116" s="99" t="str">
        <f>IFERROR(IF(VLOOKUP($A116,'Annex 2 EHV charges'!$A:$P,10,FALSE)=0,"",VLOOKUP($A116,'Annex 2 EHV charges'!$A:$P,10,FALSE)),"")</f>
        <v/>
      </c>
      <c r="G116" s="98" t="str">
        <f>IFERROR(IF(VLOOKUP($A116,'Annex 2 EHV charges'!$A:$P,11,FALSE)=0,"",VLOOKUP($A116,'Annex 2 EHV charges'!$A:$P,11,FALSE)),"")</f>
        <v/>
      </c>
      <c r="H116" s="98" t="str">
        <f>IFERROR(IF(VLOOKUP($A116,'Annex 2 EHV charges'!$A:$P,12,FALSE)=0,"",VLOOKUP($A116,'Annex 2 EHV charges'!$A:$P,12,FALSE)),"")</f>
        <v/>
      </c>
    </row>
    <row r="117" spans="1:8" x14ac:dyDescent="0.2">
      <c r="A117" s="100" t="str">
        <f t="array" ref="A117">IFERROR(INDEX('Annex 2 EHV charges'!#REF!, MATCH(0, IF(ISBLANK('Annex 2 EHV charges'!#REF!),1, COUNTIF(A$4:$A116, 'Annex 2 EHV charges'!#REF!)), 0)),"")</f>
        <v/>
      </c>
      <c r="B117" s="102" t="str">
        <f>IF($A117="","",VLOOKUP($A117,'Annex 2 EHV charges'!$A:$P,2,0))</f>
        <v/>
      </c>
      <c r="C117" s="103" t="str">
        <f>IF($A117="","",VLOOKUP($A117,'Annex 2 EHV charges'!$A:$P,3,0))</f>
        <v/>
      </c>
      <c r="D117" s="100" t="str">
        <f>IF($A117="","",VLOOKUP($A117,'Annex 2 EHV charges'!$A:$P,7,0))</f>
        <v/>
      </c>
      <c r="E117" s="98" t="str">
        <f>IFERROR(IF(VLOOKUP($A117,'Annex 2 EHV charges'!$A:$P,9,FALSE)=0,"",VLOOKUP($A117,'Annex 2 EHV charges'!$A:$P,9,FALSE)),"")</f>
        <v/>
      </c>
      <c r="F117" s="99" t="str">
        <f>IFERROR(IF(VLOOKUP($A117,'Annex 2 EHV charges'!$A:$P,10,FALSE)=0,"",VLOOKUP($A117,'Annex 2 EHV charges'!$A:$P,10,FALSE)),"")</f>
        <v/>
      </c>
      <c r="G117" s="98" t="str">
        <f>IFERROR(IF(VLOOKUP($A117,'Annex 2 EHV charges'!$A:$P,11,FALSE)=0,"",VLOOKUP($A117,'Annex 2 EHV charges'!$A:$P,11,FALSE)),"")</f>
        <v/>
      </c>
      <c r="H117" s="98" t="str">
        <f>IFERROR(IF(VLOOKUP($A117,'Annex 2 EHV charges'!$A:$P,12,FALSE)=0,"",VLOOKUP($A117,'Annex 2 EHV charges'!$A:$P,12,FALSE)),"")</f>
        <v/>
      </c>
    </row>
    <row r="118" spans="1:8" x14ac:dyDescent="0.2">
      <c r="A118" s="100" t="str">
        <f t="array" ref="A118">IFERROR(INDEX('Annex 2 EHV charges'!#REF!, MATCH(0, IF(ISBLANK('Annex 2 EHV charges'!#REF!),1, COUNTIF(A$4:$A117, 'Annex 2 EHV charges'!#REF!)), 0)),"")</f>
        <v/>
      </c>
      <c r="B118" s="102" t="str">
        <f>IF($A118="","",VLOOKUP($A118,'Annex 2 EHV charges'!$A:$P,2,0))</f>
        <v/>
      </c>
      <c r="C118" s="103" t="str">
        <f>IF($A118="","",VLOOKUP($A118,'Annex 2 EHV charges'!$A:$P,3,0))</f>
        <v/>
      </c>
      <c r="D118" s="100" t="str">
        <f>IF($A118="","",VLOOKUP($A118,'Annex 2 EHV charges'!$A:$P,7,0))</f>
        <v/>
      </c>
      <c r="E118" s="98" t="str">
        <f>IFERROR(IF(VLOOKUP($A118,'Annex 2 EHV charges'!$A:$P,9,FALSE)=0,"",VLOOKUP($A118,'Annex 2 EHV charges'!$A:$P,9,FALSE)),"")</f>
        <v/>
      </c>
      <c r="F118" s="99" t="str">
        <f>IFERROR(IF(VLOOKUP($A118,'Annex 2 EHV charges'!$A:$P,10,FALSE)=0,"",VLOOKUP($A118,'Annex 2 EHV charges'!$A:$P,10,FALSE)),"")</f>
        <v/>
      </c>
      <c r="G118" s="98" t="str">
        <f>IFERROR(IF(VLOOKUP($A118,'Annex 2 EHV charges'!$A:$P,11,FALSE)=0,"",VLOOKUP($A118,'Annex 2 EHV charges'!$A:$P,11,FALSE)),"")</f>
        <v/>
      </c>
      <c r="H118" s="98" t="str">
        <f>IFERROR(IF(VLOOKUP($A118,'Annex 2 EHV charges'!$A:$P,12,FALSE)=0,"",VLOOKUP($A118,'Annex 2 EHV charges'!$A:$P,12,FALSE)),"")</f>
        <v/>
      </c>
    </row>
    <row r="119" spans="1:8" ht="30.75" customHeight="1" x14ac:dyDescent="0.2">
      <c r="A119" s="100" t="str">
        <f t="array" ref="A119">IFERROR(INDEX('Annex 2 EHV charges'!#REF!, MATCH(0, IF(ISBLANK('Annex 2 EHV charges'!#REF!),1, COUNTIF(A$4:$A118, 'Annex 2 EHV charges'!#REF!)), 0)),"")</f>
        <v/>
      </c>
      <c r="B119" s="102" t="str">
        <f>IF($A119="","",VLOOKUP($A119,'Annex 2 EHV charges'!$A:$P,2,0))</f>
        <v/>
      </c>
      <c r="C119" s="103" t="str">
        <f>IF($A119="","",VLOOKUP($A119,'Annex 2 EHV charges'!$A:$P,3,0))</f>
        <v/>
      </c>
      <c r="D119" s="100" t="str">
        <f>IF($A119="","",VLOOKUP($A119,'Annex 2 EHV charges'!$A:$P,7,0))</f>
        <v/>
      </c>
      <c r="E119" s="98" t="str">
        <f>IFERROR(IF(VLOOKUP($A119,'Annex 2 EHV charges'!$A:$P,9,FALSE)=0,"",VLOOKUP($A119,'Annex 2 EHV charges'!$A:$P,9,FALSE)),"")</f>
        <v/>
      </c>
      <c r="F119" s="99" t="str">
        <f>IFERROR(IF(VLOOKUP($A119,'Annex 2 EHV charges'!$A:$P,10,FALSE)=0,"",VLOOKUP($A119,'Annex 2 EHV charges'!$A:$P,10,FALSE)),"")</f>
        <v/>
      </c>
      <c r="G119" s="98" t="str">
        <f>IFERROR(IF(VLOOKUP($A119,'Annex 2 EHV charges'!$A:$P,11,FALSE)=0,"",VLOOKUP($A119,'Annex 2 EHV charges'!$A:$P,11,FALSE)),"")</f>
        <v/>
      </c>
      <c r="H119" s="98" t="str">
        <f>IFERROR(IF(VLOOKUP($A119,'Annex 2 EHV charges'!$A:$P,12,FALSE)=0,"",VLOOKUP($A119,'Annex 2 EHV charges'!$A:$P,12,FALSE)),"")</f>
        <v/>
      </c>
    </row>
    <row r="120" spans="1:8" ht="30.75" customHeight="1" x14ac:dyDescent="0.2">
      <c r="A120" s="100" t="str">
        <f t="array" ref="A120">IFERROR(INDEX('Annex 2 EHV charges'!#REF!, MATCH(0, IF(ISBLANK('Annex 2 EHV charges'!#REF!),1, COUNTIF(A$4:$A119, 'Annex 2 EHV charges'!#REF!)), 0)),"")</f>
        <v/>
      </c>
      <c r="B120" s="102" t="str">
        <f>IF($A120="","",VLOOKUP($A120,'Annex 2 EHV charges'!$A:$P,2,0))</f>
        <v/>
      </c>
      <c r="C120" s="103" t="str">
        <f>IF($A120="","",VLOOKUP($A120,'Annex 2 EHV charges'!$A:$P,3,0))</f>
        <v/>
      </c>
      <c r="D120" s="100" t="str">
        <f>IF($A120="","",VLOOKUP($A120,'Annex 2 EHV charges'!$A:$P,7,0))</f>
        <v/>
      </c>
      <c r="E120" s="98" t="str">
        <f>IFERROR(IF(VLOOKUP($A120,'Annex 2 EHV charges'!$A:$P,9,FALSE)=0,"",VLOOKUP($A120,'Annex 2 EHV charges'!$A:$P,9,FALSE)),"")</f>
        <v/>
      </c>
      <c r="F120" s="99" t="str">
        <f>IFERROR(IF(VLOOKUP($A120,'Annex 2 EHV charges'!$A:$P,10,FALSE)=0,"",VLOOKUP($A120,'Annex 2 EHV charges'!$A:$P,10,FALSE)),"")</f>
        <v/>
      </c>
      <c r="G120" s="98" t="str">
        <f>IFERROR(IF(VLOOKUP($A120,'Annex 2 EHV charges'!$A:$P,11,FALSE)=0,"",VLOOKUP($A120,'Annex 2 EHV charges'!$A:$P,11,FALSE)),"")</f>
        <v/>
      </c>
      <c r="H120" s="98" t="str">
        <f>IFERROR(IF(VLOOKUP($A120,'Annex 2 EHV charges'!$A:$P,12,FALSE)=0,"",VLOOKUP($A120,'Annex 2 EHV charges'!$A:$P,12,FALSE)),"")</f>
        <v/>
      </c>
    </row>
    <row r="121" spans="1:8" ht="30.75" customHeight="1" x14ac:dyDescent="0.2">
      <c r="A121" s="100" t="str">
        <f t="array" ref="A121">IFERROR(INDEX('Annex 2 EHV charges'!#REF!, MATCH(0, IF(ISBLANK('Annex 2 EHV charges'!#REF!),1, COUNTIF(A$4:$A120, 'Annex 2 EHV charges'!#REF!)), 0)),"")</f>
        <v/>
      </c>
      <c r="B121" s="102" t="str">
        <f>IF($A121="","",VLOOKUP($A121,'Annex 2 EHV charges'!$A:$P,2,0))</f>
        <v/>
      </c>
      <c r="C121" s="103" t="str">
        <f>IF($A121="","",VLOOKUP($A121,'Annex 2 EHV charges'!$A:$P,3,0))</f>
        <v/>
      </c>
      <c r="D121" s="100" t="str">
        <f>IF($A121="","",VLOOKUP($A121,'Annex 2 EHV charges'!$A:$P,7,0))</f>
        <v/>
      </c>
      <c r="E121" s="98" t="str">
        <f>IFERROR(IF(VLOOKUP($A121,'Annex 2 EHV charges'!$A:$P,9,FALSE)=0,"",VLOOKUP($A121,'Annex 2 EHV charges'!$A:$P,9,FALSE)),"")</f>
        <v/>
      </c>
      <c r="F121" s="99" t="str">
        <f>IFERROR(IF(VLOOKUP($A121,'Annex 2 EHV charges'!$A:$P,10,FALSE)=0,"",VLOOKUP($A121,'Annex 2 EHV charges'!$A:$P,10,FALSE)),"")</f>
        <v/>
      </c>
      <c r="G121" s="98" t="str">
        <f>IFERROR(IF(VLOOKUP($A121,'Annex 2 EHV charges'!$A:$P,11,FALSE)=0,"",VLOOKUP($A121,'Annex 2 EHV charges'!$A:$P,11,FALSE)),"")</f>
        <v/>
      </c>
      <c r="H121" s="98" t="str">
        <f>IFERROR(IF(VLOOKUP($A121,'Annex 2 EHV charges'!$A:$P,12,FALSE)=0,"",VLOOKUP($A121,'Annex 2 EHV charges'!$A:$P,12,FALSE)),"")</f>
        <v/>
      </c>
    </row>
    <row r="122" spans="1:8" ht="30.75" customHeight="1" x14ac:dyDescent="0.2">
      <c r="A122" s="100" t="str">
        <f t="array" ref="A122">IFERROR(INDEX('Annex 2 EHV charges'!#REF!, MATCH(0, IF(ISBLANK('Annex 2 EHV charges'!#REF!),1, COUNTIF(A$4:$A121, 'Annex 2 EHV charges'!#REF!)), 0)),"")</f>
        <v/>
      </c>
      <c r="B122" s="102" t="str">
        <f>IF($A122="","",VLOOKUP($A122,'Annex 2 EHV charges'!$A:$P,2,0))</f>
        <v/>
      </c>
      <c r="C122" s="103" t="str">
        <f>IF($A122="","",VLOOKUP($A122,'Annex 2 EHV charges'!$A:$P,3,0))</f>
        <v/>
      </c>
      <c r="D122" s="100" t="str">
        <f>IF($A122="","",VLOOKUP($A122,'Annex 2 EHV charges'!$A:$P,7,0))</f>
        <v/>
      </c>
      <c r="E122" s="98" t="str">
        <f>IFERROR(IF(VLOOKUP($A122,'Annex 2 EHV charges'!$A:$P,9,FALSE)=0,"",VLOOKUP($A122,'Annex 2 EHV charges'!$A:$P,9,FALSE)),"")</f>
        <v/>
      </c>
      <c r="F122" s="99" t="str">
        <f>IFERROR(IF(VLOOKUP($A122,'Annex 2 EHV charges'!$A:$P,10,FALSE)=0,"",VLOOKUP($A122,'Annex 2 EHV charges'!$A:$P,10,FALSE)),"")</f>
        <v/>
      </c>
      <c r="G122" s="98" t="str">
        <f>IFERROR(IF(VLOOKUP($A122,'Annex 2 EHV charges'!$A:$P,11,FALSE)=0,"",VLOOKUP($A122,'Annex 2 EHV charges'!$A:$P,11,FALSE)),"")</f>
        <v/>
      </c>
      <c r="H122" s="98" t="str">
        <f>IFERROR(IF(VLOOKUP($A122,'Annex 2 EHV charges'!$A:$P,12,FALSE)=0,"",VLOOKUP($A122,'Annex 2 EHV charges'!$A:$P,12,FALSE)),"")</f>
        <v/>
      </c>
    </row>
    <row r="123" spans="1:8" ht="30.75" customHeight="1" x14ac:dyDescent="0.2">
      <c r="A123" s="100" t="str">
        <f t="array" ref="A123">IFERROR(INDEX('Annex 2 EHV charges'!#REF!, MATCH(0, IF(ISBLANK('Annex 2 EHV charges'!#REF!),1, COUNTIF(A$4:$A122, 'Annex 2 EHV charges'!#REF!)), 0)),"")</f>
        <v/>
      </c>
      <c r="B123" s="102" t="str">
        <f>IF($A123="","",VLOOKUP($A123,'Annex 2 EHV charges'!$A:$P,2,0))</f>
        <v/>
      </c>
      <c r="C123" s="103" t="str">
        <f>IF($A123="","",VLOOKUP($A123,'Annex 2 EHV charges'!$A:$P,3,0))</f>
        <v/>
      </c>
      <c r="D123" s="100" t="str">
        <f>IF($A123="","",VLOOKUP($A123,'Annex 2 EHV charges'!$A:$P,7,0))</f>
        <v/>
      </c>
      <c r="E123" s="98" t="str">
        <f>IFERROR(IF(VLOOKUP($A123,'Annex 2 EHV charges'!$A:$P,9,FALSE)=0,"",VLOOKUP($A123,'Annex 2 EHV charges'!$A:$P,9,FALSE)),"")</f>
        <v/>
      </c>
      <c r="F123" s="99" t="str">
        <f>IFERROR(IF(VLOOKUP($A123,'Annex 2 EHV charges'!$A:$P,10,FALSE)=0,"",VLOOKUP($A123,'Annex 2 EHV charges'!$A:$P,10,FALSE)),"")</f>
        <v/>
      </c>
      <c r="G123" s="98" t="str">
        <f>IFERROR(IF(VLOOKUP($A123,'Annex 2 EHV charges'!$A:$P,11,FALSE)=0,"",VLOOKUP($A123,'Annex 2 EHV charges'!$A:$P,11,FALSE)),"")</f>
        <v/>
      </c>
      <c r="H123" s="98" t="str">
        <f>IFERROR(IF(VLOOKUP($A123,'Annex 2 EHV charges'!$A:$P,12,FALSE)=0,"",VLOOKUP($A123,'Annex 2 EHV charges'!$A:$P,12,FALSE)),"")</f>
        <v/>
      </c>
    </row>
    <row r="124" spans="1:8" ht="30.75" customHeight="1" x14ac:dyDescent="0.2">
      <c r="A124" s="100" t="str">
        <f t="array" ref="A124">IFERROR(INDEX('Annex 2 EHV charges'!#REF!, MATCH(0, IF(ISBLANK('Annex 2 EHV charges'!#REF!),1, COUNTIF(A$4:$A123, 'Annex 2 EHV charges'!#REF!)), 0)),"")</f>
        <v/>
      </c>
      <c r="B124" s="102" t="str">
        <f>IF($A124="","",VLOOKUP($A124,'Annex 2 EHV charges'!$A:$P,2,0))</f>
        <v/>
      </c>
      <c r="C124" s="103" t="str">
        <f>IF($A124="","",VLOOKUP($A124,'Annex 2 EHV charges'!$A:$P,3,0))</f>
        <v/>
      </c>
      <c r="D124" s="100" t="str">
        <f>IF($A124="","",VLOOKUP($A124,'Annex 2 EHV charges'!$A:$P,7,0))</f>
        <v/>
      </c>
      <c r="E124" s="98" t="str">
        <f>IFERROR(IF(VLOOKUP($A124,'Annex 2 EHV charges'!$A:$P,9,FALSE)=0,"",VLOOKUP($A124,'Annex 2 EHV charges'!$A:$P,9,FALSE)),"")</f>
        <v/>
      </c>
      <c r="F124" s="99" t="str">
        <f>IFERROR(IF(VLOOKUP($A124,'Annex 2 EHV charges'!$A:$P,10,FALSE)=0,"",VLOOKUP($A124,'Annex 2 EHV charges'!$A:$P,10,FALSE)),"")</f>
        <v/>
      </c>
      <c r="G124" s="98" t="str">
        <f>IFERROR(IF(VLOOKUP($A124,'Annex 2 EHV charges'!$A:$P,11,FALSE)=0,"",VLOOKUP($A124,'Annex 2 EHV charges'!$A:$P,11,FALSE)),"")</f>
        <v/>
      </c>
      <c r="H124" s="98" t="str">
        <f>IFERROR(IF(VLOOKUP($A124,'Annex 2 EHV charges'!$A:$P,12,FALSE)=0,"",VLOOKUP($A124,'Annex 2 EHV charges'!$A:$P,12,FALSE)),"")</f>
        <v/>
      </c>
    </row>
    <row r="125" spans="1:8" ht="30.75" customHeight="1" x14ac:dyDescent="0.2">
      <c r="A125" s="100" t="str">
        <f t="array" ref="A125">IFERROR(INDEX('Annex 2 EHV charges'!#REF!, MATCH(0, IF(ISBLANK('Annex 2 EHV charges'!#REF!),1, COUNTIF(A$4:$A124, 'Annex 2 EHV charges'!#REF!)), 0)),"")</f>
        <v/>
      </c>
      <c r="B125" s="102" t="str">
        <f>IF($A125="","",VLOOKUP($A125,'Annex 2 EHV charges'!$A:$P,2,0))</f>
        <v/>
      </c>
      <c r="C125" s="103" t="str">
        <f>IF($A125="","",VLOOKUP($A125,'Annex 2 EHV charges'!$A:$P,3,0))</f>
        <v/>
      </c>
      <c r="D125" s="100" t="str">
        <f>IF($A125="","",VLOOKUP($A125,'Annex 2 EHV charges'!$A:$P,7,0))</f>
        <v/>
      </c>
      <c r="E125" s="98" t="str">
        <f>IFERROR(IF(VLOOKUP($A125,'Annex 2 EHV charges'!$A:$P,9,FALSE)=0,"",VLOOKUP($A125,'Annex 2 EHV charges'!$A:$P,9,FALSE)),"")</f>
        <v/>
      </c>
      <c r="F125" s="99" t="str">
        <f>IFERROR(IF(VLOOKUP($A125,'Annex 2 EHV charges'!$A:$P,10,FALSE)=0,"",VLOOKUP($A125,'Annex 2 EHV charges'!$A:$P,10,FALSE)),"")</f>
        <v/>
      </c>
      <c r="G125" s="98" t="str">
        <f>IFERROR(IF(VLOOKUP($A125,'Annex 2 EHV charges'!$A:$P,11,FALSE)=0,"",VLOOKUP($A125,'Annex 2 EHV charges'!$A:$P,11,FALSE)),"")</f>
        <v/>
      </c>
      <c r="H125" s="98" t="str">
        <f>IFERROR(IF(VLOOKUP($A125,'Annex 2 EHV charges'!$A:$P,12,FALSE)=0,"",VLOOKUP($A125,'Annex 2 EHV charges'!$A:$P,12,FALSE)),"")</f>
        <v/>
      </c>
    </row>
    <row r="126" spans="1:8" ht="30.75" customHeight="1" x14ac:dyDescent="0.2">
      <c r="A126" s="100" t="str">
        <f t="array" ref="A126">IFERROR(INDEX('Annex 2 EHV charges'!#REF!, MATCH(0, IF(ISBLANK('Annex 2 EHV charges'!#REF!),1, COUNTIF(A$4:$A125, 'Annex 2 EHV charges'!#REF!)), 0)),"")</f>
        <v/>
      </c>
      <c r="B126" s="102" t="str">
        <f>IF($A126="","",VLOOKUP($A126,'Annex 2 EHV charges'!$A:$P,2,0))</f>
        <v/>
      </c>
      <c r="C126" s="103" t="str">
        <f>IF($A126="","",VLOOKUP($A126,'Annex 2 EHV charges'!$A:$P,3,0))</f>
        <v/>
      </c>
      <c r="D126" s="100" t="str">
        <f>IF($A126="","",VLOOKUP($A126,'Annex 2 EHV charges'!$A:$P,7,0))</f>
        <v/>
      </c>
      <c r="E126" s="98" t="str">
        <f>IFERROR(IF(VLOOKUP($A126,'Annex 2 EHV charges'!$A:$P,9,FALSE)=0,"",VLOOKUP($A126,'Annex 2 EHV charges'!$A:$P,9,FALSE)),"")</f>
        <v/>
      </c>
      <c r="F126" s="99" t="str">
        <f>IFERROR(IF(VLOOKUP($A126,'Annex 2 EHV charges'!$A:$P,10,FALSE)=0,"",VLOOKUP($A126,'Annex 2 EHV charges'!$A:$P,10,FALSE)),"")</f>
        <v/>
      </c>
      <c r="G126" s="98" t="str">
        <f>IFERROR(IF(VLOOKUP($A126,'Annex 2 EHV charges'!$A:$P,11,FALSE)=0,"",VLOOKUP($A126,'Annex 2 EHV charges'!$A:$P,11,FALSE)),"")</f>
        <v/>
      </c>
      <c r="H126" s="98" t="str">
        <f>IFERROR(IF(VLOOKUP($A126,'Annex 2 EHV charges'!$A:$P,12,FALSE)=0,"",VLOOKUP($A126,'Annex 2 EHV charges'!$A:$P,12,FALSE)),"")</f>
        <v/>
      </c>
    </row>
    <row r="127" spans="1:8" ht="30.75" customHeight="1" x14ac:dyDescent="0.2">
      <c r="A127" s="100" t="str">
        <f t="array" ref="A127">IFERROR(INDEX('Annex 2 EHV charges'!#REF!, MATCH(0, IF(ISBLANK('Annex 2 EHV charges'!#REF!),1, COUNTIF(A$4:$A126, 'Annex 2 EHV charges'!#REF!)), 0)),"")</f>
        <v/>
      </c>
      <c r="B127" s="102" t="str">
        <f>IF($A127="","",VLOOKUP($A127,'Annex 2 EHV charges'!$A:$P,2,0))</f>
        <v/>
      </c>
      <c r="C127" s="103" t="str">
        <f>IF($A127="","",VLOOKUP($A127,'Annex 2 EHV charges'!$A:$P,3,0))</f>
        <v/>
      </c>
      <c r="D127" s="100" t="str">
        <f>IF($A127="","",VLOOKUP($A127,'Annex 2 EHV charges'!$A:$P,7,0))</f>
        <v/>
      </c>
      <c r="E127" s="98" t="str">
        <f>IFERROR(IF(VLOOKUP($A127,'Annex 2 EHV charges'!$A:$P,9,FALSE)=0,"",VLOOKUP($A127,'Annex 2 EHV charges'!$A:$P,9,FALSE)),"")</f>
        <v/>
      </c>
      <c r="F127" s="99" t="str">
        <f>IFERROR(IF(VLOOKUP($A127,'Annex 2 EHV charges'!$A:$P,10,FALSE)=0,"",VLOOKUP($A127,'Annex 2 EHV charges'!$A:$P,10,FALSE)),"")</f>
        <v/>
      </c>
      <c r="G127" s="98" t="str">
        <f>IFERROR(IF(VLOOKUP($A127,'Annex 2 EHV charges'!$A:$P,11,FALSE)=0,"",VLOOKUP($A127,'Annex 2 EHV charges'!$A:$P,11,FALSE)),"")</f>
        <v/>
      </c>
      <c r="H127" s="98" t="str">
        <f>IFERROR(IF(VLOOKUP($A127,'Annex 2 EHV charges'!$A:$P,12,FALSE)=0,"",VLOOKUP($A127,'Annex 2 EHV charges'!$A:$P,12,FALSE)),"")</f>
        <v/>
      </c>
    </row>
    <row r="128" spans="1:8" ht="30.75" customHeight="1" x14ac:dyDescent="0.2">
      <c r="A128" s="100" t="str">
        <f t="array" ref="A128">IFERROR(INDEX('Annex 2 EHV charges'!#REF!, MATCH(0, IF(ISBLANK('Annex 2 EHV charges'!#REF!),1, COUNTIF(A$4:$A127, 'Annex 2 EHV charges'!#REF!)), 0)),"")</f>
        <v/>
      </c>
      <c r="B128" s="102" t="str">
        <f>IF($A128="","",VLOOKUP($A128,'Annex 2 EHV charges'!$A:$P,2,0))</f>
        <v/>
      </c>
      <c r="C128" s="103" t="str">
        <f>IF($A128="","",VLOOKUP($A128,'Annex 2 EHV charges'!$A:$P,3,0))</f>
        <v/>
      </c>
      <c r="D128" s="100" t="str">
        <f>IF($A128="","",VLOOKUP($A128,'Annex 2 EHV charges'!$A:$P,7,0))</f>
        <v/>
      </c>
      <c r="E128" s="98" t="str">
        <f>IFERROR(IF(VLOOKUP($A128,'Annex 2 EHV charges'!$A:$P,9,FALSE)=0,"",VLOOKUP($A128,'Annex 2 EHV charges'!$A:$P,9,FALSE)),"")</f>
        <v/>
      </c>
      <c r="F128" s="99" t="str">
        <f>IFERROR(IF(VLOOKUP($A128,'Annex 2 EHV charges'!$A:$P,10,FALSE)=0,"",VLOOKUP($A128,'Annex 2 EHV charges'!$A:$P,10,FALSE)),"")</f>
        <v/>
      </c>
      <c r="G128" s="98" t="str">
        <f>IFERROR(IF(VLOOKUP($A128,'Annex 2 EHV charges'!$A:$P,11,FALSE)=0,"",VLOOKUP($A128,'Annex 2 EHV charges'!$A:$P,11,FALSE)),"")</f>
        <v/>
      </c>
      <c r="H128" s="98" t="str">
        <f>IFERROR(IF(VLOOKUP($A128,'Annex 2 EHV charges'!$A:$P,12,FALSE)=0,"",VLOOKUP($A128,'Annex 2 EHV charges'!$A:$P,12,FALSE)),"")</f>
        <v/>
      </c>
    </row>
    <row r="129" spans="1:8" x14ac:dyDescent="0.2">
      <c r="A129" s="100" t="str">
        <f t="array" ref="A129">IFERROR(INDEX('Annex 2 EHV charges'!#REF!, MATCH(0, IF(ISBLANK('Annex 2 EHV charges'!#REF!),1, COUNTIF(A$4:$A128, 'Annex 2 EHV charges'!#REF!)), 0)),"")</f>
        <v/>
      </c>
      <c r="B129" s="102" t="str">
        <f>IF($A129="","",VLOOKUP($A129,'Annex 2 EHV charges'!$A:$P,2,0))</f>
        <v/>
      </c>
      <c r="C129" s="103" t="str">
        <f>IF($A129="","",VLOOKUP($A129,'Annex 2 EHV charges'!$A:$P,3,0))</f>
        <v/>
      </c>
      <c r="D129" s="100" t="str">
        <f>IF($A129="","",VLOOKUP($A129,'Annex 2 EHV charges'!$A:$P,7,0))</f>
        <v/>
      </c>
      <c r="E129" s="98" t="str">
        <f>IFERROR(IF(VLOOKUP($A129,'Annex 2 EHV charges'!$A:$P,9,FALSE)=0,"",VLOOKUP($A129,'Annex 2 EHV charges'!$A:$P,9,FALSE)),"")</f>
        <v/>
      </c>
      <c r="F129" s="99" t="str">
        <f>IFERROR(IF(VLOOKUP($A129,'Annex 2 EHV charges'!$A:$P,10,FALSE)=0,"",VLOOKUP($A129,'Annex 2 EHV charges'!$A:$P,10,FALSE)),"")</f>
        <v/>
      </c>
      <c r="G129" s="98" t="str">
        <f>IFERROR(IF(VLOOKUP($A129,'Annex 2 EHV charges'!$A:$P,11,FALSE)=0,"",VLOOKUP($A129,'Annex 2 EHV charges'!$A:$P,11,FALSE)),"")</f>
        <v/>
      </c>
      <c r="H129" s="98" t="str">
        <f>IFERROR(IF(VLOOKUP($A129,'Annex 2 EHV charges'!$A:$P,12,FALSE)=0,"",VLOOKUP($A129,'Annex 2 EHV charges'!$A:$P,12,FALSE)),"")</f>
        <v/>
      </c>
    </row>
    <row r="130" spans="1:8" x14ac:dyDescent="0.2">
      <c r="A130" s="100" t="str">
        <f t="array" ref="A130">IFERROR(INDEX('Annex 2 EHV charges'!#REF!, MATCH(0, IF(ISBLANK('Annex 2 EHV charges'!#REF!),1, COUNTIF(A$4:$A129, 'Annex 2 EHV charges'!#REF!)), 0)),"")</f>
        <v/>
      </c>
      <c r="B130" s="102" t="str">
        <f>IF($A130="","",VLOOKUP($A130,'Annex 2 EHV charges'!$A:$P,2,0))</f>
        <v/>
      </c>
      <c r="C130" s="103" t="str">
        <f>IF($A130="","",VLOOKUP($A130,'Annex 2 EHV charges'!$A:$P,3,0))</f>
        <v/>
      </c>
      <c r="D130" s="100" t="str">
        <f>IF($A130="","",VLOOKUP($A130,'Annex 2 EHV charges'!$A:$P,7,0))</f>
        <v/>
      </c>
      <c r="E130" s="98" t="str">
        <f>IFERROR(IF(VLOOKUP($A130,'Annex 2 EHV charges'!$A:$P,9,FALSE)=0,"",VLOOKUP($A130,'Annex 2 EHV charges'!$A:$P,9,FALSE)),"")</f>
        <v/>
      </c>
      <c r="F130" s="99" t="str">
        <f>IFERROR(IF(VLOOKUP($A130,'Annex 2 EHV charges'!$A:$P,10,FALSE)=0,"",VLOOKUP($A130,'Annex 2 EHV charges'!$A:$P,10,FALSE)),"")</f>
        <v/>
      </c>
      <c r="G130" s="98" t="str">
        <f>IFERROR(IF(VLOOKUP($A130,'Annex 2 EHV charges'!$A:$P,11,FALSE)=0,"",VLOOKUP($A130,'Annex 2 EHV charges'!$A:$P,11,FALSE)),"")</f>
        <v/>
      </c>
      <c r="H130" s="98" t="str">
        <f>IFERROR(IF(VLOOKUP($A130,'Annex 2 EHV charges'!$A:$P,12,FALSE)=0,"",VLOOKUP($A130,'Annex 2 EHV charges'!$A:$P,12,FALSE)),"")</f>
        <v/>
      </c>
    </row>
    <row r="131" spans="1:8" ht="30.75" customHeight="1" x14ac:dyDescent="0.2">
      <c r="A131" s="100" t="str">
        <f t="array" ref="A131">IFERROR(INDEX('Annex 2 EHV charges'!#REF!, MATCH(0, IF(ISBLANK('Annex 2 EHV charges'!#REF!),1, COUNTIF(A$4:$A130, 'Annex 2 EHV charges'!#REF!)), 0)),"")</f>
        <v/>
      </c>
      <c r="B131" s="102" t="str">
        <f>IF($A131="","",VLOOKUP($A131,'Annex 2 EHV charges'!$A:$P,2,0))</f>
        <v/>
      </c>
      <c r="C131" s="103" t="str">
        <f>IF($A131="","",VLOOKUP($A131,'Annex 2 EHV charges'!$A:$P,3,0))</f>
        <v/>
      </c>
      <c r="D131" s="100" t="str">
        <f>IF($A131="","",VLOOKUP($A131,'Annex 2 EHV charges'!$A:$P,7,0))</f>
        <v/>
      </c>
      <c r="E131" s="98" t="str">
        <f>IFERROR(IF(VLOOKUP($A131,'Annex 2 EHV charges'!$A:$P,9,FALSE)=0,"",VLOOKUP($A131,'Annex 2 EHV charges'!$A:$P,9,FALSE)),"")</f>
        <v/>
      </c>
      <c r="F131" s="99" t="str">
        <f>IFERROR(IF(VLOOKUP($A131,'Annex 2 EHV charges'!$A:$P,10,FALSE)=0,"",VLOOKUP($A131,'Annex 2 EHV charges'!$A:$P,10,FALSE)),"")</f>
        <v/>
      </c>
      <c r="G131" s="98" t="str">
        <f>IFERROR(IF(VLOOKUP($A131,'Annex 2 EHV charges'!$A:$P,11,FALSE)=0,"",VLOOKUP($A131,'Annex 2 EHV charges'!$A:$P,11,FALSE)),"")</f>
        <v/>
      </c>
      <c r="H131" s="98" t="str">
        <f>IFERROR(IF(VLOOKUP($A131,'Annex 2 EHV charges'!$A:$P,12,FALSE)=0,"",VLOOKUP($A131,'Annex 2 EHV charges'!$A:$P,12,FALSE)),"")</f>
        <v/>
      </c>
    </row>
    <row r="132" spans="1:8" ht="30.75" customHeight="1" x14ac:dyDescent="0.2">
      <c r="A132" s="100" t="str">
        <f t="array" ref="A132">IFERROR(INDEX('Annex 2 EHV charges'!#REF!, MATCH(0, IF(ISBLANK('Annex 2 EHV charges'!#REF!),1, COUNTIF(A$4:$A131, 'Annex 2 EHV charges'!#REF!)), 0)),"")</f>
        <v/>
      </c>
      <c r="B132" s="102" t="str">
        <f>IF($A132="","",VLOOKUP($A132,'Annex 2 EHV charges'!$A:$P,2,0))</f>
        <v/>
      </c>
      <c r="C132" s="103" t="str">
        <f>IF($A132="","",VLOOKUP($A132,'Annex 2 EHV charges'!$A:$P,3,0))</f>
        <v/>
      </c>
      <c r="D132" s="100" t="str">
        <f>IF($A132="","",VLOOKUP($A132,'Annex 2 EHV charges'!$A:$P,7,0))</f>
        <v/>
      </c>
      <c r="E132" s="98" t="str">
        <f>IFERROR(IF(VLOOKUP($A132,'Annex 2 EHV charges'!$A:$P,9,FALSE)=0,"",VLOOKUP($A132,'Annex 2 EHV charges'!$A:$P,9,FALSE)),"")</f>
        <v/>
      </c>
      <c r="F132" s="99" t="str">
        <f>IFERROR(IF(VLOOKUP($A132,'Annex 2 EHV charges'!$A:$P,10,FALSE)=0,"",VLOOKUP($A132,'Annex 2 EHV charges'!$A:$P,10,FALSE)),"")</f>
        <v/>
      </c>
      <c r="G132" s="98" t="str">
        <f>IFERROR(IF(VLOOKUP($A132,'Annex 2 EHV charges'!$A:$P,11,FALSE)=0,"",VLOOKUP($A132,'Annex 2 EHV charges'!$A:$P,11,FALSE)),"")</f>
        <v/>
      </c>
      <c r="H132" s="98" t="str">
        <f>IFERROR(IF(VLOOKUP($A132,'Annex 2 EHV charges'!$A:$P,12,FALSE)=0,"",VLOOKUP($A132,'Annex 2 EHV charges'!$A:$P,12,FALSE)),"")</f>
        <v/>
      </c>
    </row>
    <row r="133" spans="1:8" ht="30.75" customHeight="1" x14ac:dyDescent="0.2">
      <c r="A133" s="100" t="str">
        <f t="array" ref="A133">IFERROR(INDEX('Annex 2 EHV charges'!#REF!, MATCH(0, IF(ISBLANK('Annex 2 EHV charges'!#REF!),1, COUNTIF(A$4:$A132, 'Annex 2 EHV charges'!#REF!)), 0)),"")</f>
        <v/>
      </c>
      <c r="B133" s="102" t="str">
        <f>IF($A133="","",VLOOKUP($A133,'Annex 2 EHV charges'!$A:$P,2,0))</f>
        <v/>
      </c>
      <c r="C133" s="103" t="str">
        <f>IF($A133="","",VLOOKUP($A133,'Annex 2 EHV charges'!$A:$P,3,0))</f>
        <v/>
      </c>
      <c r="D133" s="100" t="str">
        <f>IF($A133="","",VLOOKUP($A133,'Annex 2 EHV charges'!$A:$P,7,0))</f>
        <v/>
      </c>
      <c r="E133" s="98" t="str">
        <f>IFERROR(IF(VLOOKUP($A133,'Annex 2 EHV charges'!$A:$P,9,FALSE)=0,"",VLOOKUP($A133,'Annex 2 EHV charges'!$A:$P,9,FALSE)),"")</f>
        <v/>
      </c>
      <c r="F133" s="99" t="str">
        <f>IFERROR(IF(VLOOKUP($A133,'Annex 2 EHV charges'!$A:$P,10,FALSE)=0,"",VLOOKUP($A133,'Annex 2 EHV charges'!$A:$P,10,FALSE)),"")</f>
        <v/>
      </c>
      <c r="G133" s="98" t="str">
        <f>IFERROR(IF(VLOOKUP($A133,'Annex 2 EHV charges'!$A:$P,11,FALSE)=0,"",VLOOKUP($A133,'Annex 2 EHV charges'!$A:$P,11,FALSE)),"")</f>
        <v/>
      </c>
      <c r="H133" s="98" t="str">
        <f>IFERROR(IF(VLOOKUP($A133,'Annex 2 EHV charges'!$A:$P,12,FALSE)=0,"",VLOOKUP($A133,'Annex 2 EHV charges'!$A:$P,12,FALSE)),"")</f>
        <v/>
      </c>
    </row>
    <row r="134" spans="1:8" ht="30.75" customHeight="1" x14ac:dyDescent="0.2">
      <c r="A134" s="100" t="str">
        <f t="array" ref="A134">IFERROR(INDEX('Annex 2 EHV charges'!#REF!, MATCH(0, IF(ISBLANK('Annex 2 EHV charges'!#REF!),1, COUNTIF(A$4:$A133, 'Annex 2 EHV charges'!#REF!)), 0)),"")</f>
        <v/>
      </c>
      <c r="B134" s="102" t="str">
        <f>IF($A134="","",VLOOKUP($A134,'Annex 2 EHV charges'!$A:$P,2,0))</f>
        <v/>
      </c>
      <c r="C134" s="103" t="str">
        <f>IF($A134="","",VLOOKUP($A134,'Annex 2 EHV charges'!$A:$P,3,0))</f>
        <v/>
      </c>
      <c r="D134" s="100" t="str">
        <f>IF($A134="","",VLOOKUP($A134,'Annex 2 EHV charges'!$A:$P,7,0))</f>
        <v/>
      </c>
      <c r="E134" s="98" t="str">
        <f>IFERROR(IF(VLOOKUP($A134,'Annex 2 EHV charges'!$A:$P,9,FALSE)=0,"",VLOOKUP($A134,'Annex 2 EHV charges'!$A:$P,9,FALSE)),"")</f>
        <v/>
      </c>
      <c r="F134" s="99" t="str">
        <f>IFERROR(IF(VLOOKUP($A134,'Annex 2 EHV charges'!$A:$P,10,FALSE)=0,"",VLOOKUP($A134,'Annex 2 EHV charges'!$A:$P,10,FALSE)),"")</f>
        <v/>
      </c>
      <c r="G134" s="98" t="str">
        <f>IFERROR(IF(VLOOKUP($A134,'Annex 2 EHV charges'!$A:$P,11,FALSE)=0,"",VLOOKUP($A134,'Annex 2 EHV charges'!$A:$P,11,FALSE)),"")</f>
        <v/>
      </c>
      <c r="H134" s="98" t="str">
        <f>IFERROR(IF(VLOOKUP($A134,'Annex 2 EHV charges'!$A:$P,12,FALSE)=0,"",VLOOKUP($A134,'Annex 2 EHV charges'!$A:$P,12,FALSE)),"")</f>
        <v/>
      </c>
    </row>
    <row r="135" spans="1:8" ht="30.75" customHeight="1" x14ac:dyDescent="0.2">
      <c r="A135" s="100" t="str">
        <f t="array" ref="A135">IFERROR(INDEX('Annex 2 EHV charges'!#REF!, MATCH(0, IF(ISBLANK('Annex 2 EHV charges'!#REF!),1, COUNTIF(A$4:$A134, 'Annex 2 EHV charges'!#REF!)), 0)),"")</f>
        <v/>
      </c>
      <c r="B135" s="102" t="str">
        <f>IF($A135="","",VLOOKUP($A135,'Annex 2 EHV charges'!$A:$P,2,0))</f>
        <v/>
      </c>
      <c r="C135" s="103" t="str">
        <f>IF($A135="","",VLOOKUP($A135,'Annex 2 EHV charges'!$A:$P,3,0))</f>
        <v/>
      </c>
      <c r="D135" s="100" t="str">
        <f>IF($A135="","",VLOOKUP($A135,'Annex 2 EHV charges'!$A:$P,7,0))</f>
        <v/>
      </c>
      <c r="E135" s="98" t="str">
        <f>IFERROR(IF(VLOOKUP($A135,'Annex 2 EHV charges'!$A:$P,9,FALSE)=0,"",VLOOKUP($A135,'Annex 2 EHV charges'!$A:$P,9,FALSE)),"")</f>
        <v/>
      </c>
      <c r="F135" s="99" t="str">
        <f>IFERROR(IF(VLOOKUP($A135,'Annex 2 EHV charges'!$A:$P,10,FALSE)=0,"",VLOOKUP($A135,'Annex 2 EHV charges'!$A:$P,10,FALSE)),"")</f>
        <v/>
      </c>
      <c r="G135" s="98" t="str">
        <f>IFERROR(IF(VLOOKUP($A135,'Annex 2 EHV charges'!$A:$P,11,FALSE)=0,"",VLOOKUP($A135,'Annex 2 EHV charges'!$A:$P,11,FALSE)),"")</f>
        <v/>
      </c>
      <c r="H135" s="98" t="str">
        <f>IFERROR(IF(VLOOKUP($A135,'Annex 2 EHV charges'!$A:$P,12,FALSE)=0,"",VLOOKUP($A135,'Annex 2 EHV charges'!$A:$P,12,FALSE)),"")</f>
        <v/>
      </c>
    </row>
    <row r="136" spans="1:8" ht="30.75" customHeight="1" x14ac:dyDescent="0.2">
      <c r="A136" s="100" t="str">
        <f t="array" ref="A136">IFERROR(INDEX('Annex 2 EHV charges'!#REF!, MATCH(0, IF(ISBLANK('Annex 2 EHV charges'!#REF!),1, COUNTIF(A$4:$A135, 'Annex 2 EHV charges'!#REF!)), 0)),"")</f>
        <v/>
      </c>
      <c r="B136" s="102" t="str">
        <f>IF($A136="","",VLOOKUP($A136,'Annex 2 EHV charges'!$A:$P,2,0))</f>
        <v/>
      </c>
      <c r="C136" s="103" t="str">
        <f>IF($A136="","",VLOOKUP($A136,'Annex 2 EHV charges'!$A:$P,3,0))</f>
        <v/>
      </c>
      <c r="D136" s="100" t="str">
        <f>IF($A136="","",VLOOKUP($A136,'Annex 2 EHV charges'!$A:$P,7,0))</f>
        <v/>
      </c>
      <c r="E136" s="98" t="str">
        <f>IFERROR(IF(VLOOKUP($A136,'Annex 2 EHV charges'!$A:$P,9,FALSE)=0,"",VLOOKUP($A136,'Annex 2 EHV charges'!$A:$P,9,FALSE)),"")</f>
        <v/>
      </c>
      <c r="F136" s="99" t="str">
        <f>IFERROR(IF(VLOOKUP($A136,'Annex 2 EHV charges'!$A:$P,10,FALSE)=0,"",VLOOKUP($A136,'Annex 2 EHV charges'!$A:$P,10,FALSE)),"")</f>
        <v/>
      </c>
      <c r="G136" s="98" t="str">
        <f>IFERROR(IF(VLOOKUP($A136,'Annex 2 EHV charges'!$A:$P,11,FALSE)=0,"",VLOOKUP($A136,'Annex 2 EHV charges'!$A:$P,11,FALSE)),"")</f>
        <v/>
      </c>
      <c r="H136" s="98" t="str">
        <f>IFERROR(IF(VLOOKUP($A136,'Annex 2 EHV charges'!$A:$P,12,FALSE)=0,"",VLOOKUP($A136,'Annex 2 EHV charges'!$A:$P,12,FALSE)),"")</f>
        <v/>
      </c>
    </row>
    <row r="137" spans="1:8" ht="30.75" customHeight="1" x14ac:dyDescent="0.2">
      <c r="A137" s="100" t="str">
        <f t="array" ref="A137">IFERROR(INDEX('Annex 2 EHV charges'!#REF!, MATCH(0, IF(ISBLANK('Annex 2 EHV charges'!#REF!),1, COUNTIF(A$4:$A136, 'Annex 2 EHV charges'!#REF!)), 0)),"")</f>
        <v/>
      </c>
      <c r="B137" s="102" t="str">
        <f>IF($A137="","",VLOOKUP($A137,'Annex 2 EHV charges'!$A:$P,2,0))</f>
        <v/>
      </c>
      <c r="C137" s="103" t="str">
        <f>IF($A137="","",VLOOKUP($A137,'Annex 2 EHV charges'!$A:$P,3,0))</f>
        <v/>
      </c>
      <c r="D137" s="100" t="str">
        <f>IF($A137="","",VLOOKUP($A137,'Annex 2 EHV charges'!$A:$P,7,0))</f>
        <v/>
      </c>
      <c r="E137" s="98" t="str">
        <f>IFERROR(IF(VLOOKUP($A137,'Annex 2 EHV charges'!$A:$P,9,FALSE)=0,"",VLOOKUP($A137,'Annex 2 EHV charges'!$A:$P,9,FALSE)),"")</f>
        <v/>
      </c>
      <c r="F137" s="99" t="str">
        <f>IFERROR(IF(VLOOKUP($A137,'Annex 2 EHV charges'!$A:$P,10,FALSE)=0,"",VLOOKUP($A137,'Annex 2 EHV charges'!$A:$P,10,FALSE)),"")</f>
        <v/>
      </c>
      <c r="G137" s="98" t="str">
        <f>IFERROR(IF(VLOOKUP($A137,'Annex 2 EHV charges'!$A:$P,11,FALSE)=0,"",VLOOKUP($A137,'Annex 2 EHV charges'!$A:$P,11,FALSE)),"")</f>
        <v/>
      </c>
      <c r="H137" s="98" t="str">
        <f>IFERROR(IF(VLOOKUP($A137,'Annex 2 EHV charges'!$A:$P,12,FALSE)=0,"",VLOOKUP($A137,'Annex 2 EHV charges'!$A:$P,12,FALSE)),"")</f>
        <v/>
      </c>
    </row>
    <row r="138" spans="1:8" ht="30.75" customHeight="1" x14ac:dyDescent="0.2">
      <c r="A138" s="100" t="str">
        <f t="array" ref="A138">IFERROR(INDEX('Annex 2 EHV charges'!#REF!, MATCH(0, IF(ISBLANK('Annex 2 EHV charges'!#REF!),1, COUNTIF(A$4:$A137, 'Annex 2 EHV charges'!#REF!)), 0)),"")</f>
        <v/>
      </c>
      <c r="B138" s="102" t="str">
        <f>IF($A138="","",VLOOKUP($A138,'Annex 2 EHV charges'!$A:$P,2,0))</f>
        <v/>
      </c>
      <c r="C138" s="103" t="str">
        <f>IF($A138="","",VLOOKUP($A138,'Annex 2 EHV charges'!$A:$P,3,0))</f>
        <v/>
      </c>
      <c r="D138" s="100" t="str">
        <f>IF($A138="","",VLOOKUP($A138,'Annex 2 EHV charges'!$A:$P,7,0))</f>
        <v/>
      </c>
      <c r="E138" s="98" t="str">
        <f>IFERROR(IF(VLOOKUP($A138,'Annex 2 EHV charges'!$A:$P,9,FALSE)=0,"",VLOOKUP($A138,'Annex 2 EHV charges'!$A:$P,9,FALSE)),"")</f>
        <v/>
      </c>
      <c r="F138" s="99" t="str">
        <f>IFERROR(IF(VLOOKUP($A138,'Annex 2 EHV charges'!$A:$P,10,FALSE)=0,"",VLOOKUP($A138,'Annex 2 EHV charges'!$A:$P,10,FALSE)),"")</f>
        <v/>
      </c>
      <c r="G138" s="98" t="str">
        <f>IFERROR(IF(VLOOKUP($A138,'Annex 2 EHV charges'!$A:$P,11,FALSE)=0,"",VLOOKUP($A138,'Annex 2 EHV charges'!$A:$P,11,FALSE)),"")</f>
        <v/>
      </c>
      <c r="H138" s="98" t="str">
        <f>IFERROR(IF(VLOOKUP($A138,'Annex 2 EHV charges'!$A:$P,12,FALSE)=0,"",VLOOKUP($A138,'Annex 2 EHV charges'!$A:$P,12,FALSE)),"")</f>
        <v/>
      </c>
    </row>
    <row r="139" spans="1:8" ht="30.75" customHeight="1" x14ac:dyDescent="0.2">
      <c r="A139" s="100" t="str">
        <f t="array" ref="A139">IFERROR(INDEX('Annex 2 EHV charges'!#REF!, MATCH(0, IF(ISBLANK('Annex 2 EHV charges'!#REF!),1, COUNTIF(A$4:$A138, 'Annex 2 EHV charges'!#REF!)), 0)),"")</f>
        <v/>
      </c>
      <c r="B139" s="102" t="str">
        <f>IF($A139="","",VLOOKUP($A139,'Annex 2 EHV charges'!$A:$P,2,0))</f>
        <v/>
      </c>
      <c r="C139" s="103" t="str">
        <f>IF($A139="","",VLOOKUP($A139,'Annex 2 EHV charges'!$A:$P,3,0))</f>
        <v/>
      </c>
      <c r="D139" s="100" t="str">
        <f>IF($A139="","",VLOOKUP($A139,'Annex 2 EHV charges'!$A:$P,7,0))</f>
        <v/>
      </c>
      <c r="E139" s="98" t="str">
        <f>IFERROR(IF(VLOOKUP($A139,'Annex 2 EHV charges'!$A:$P,9,FALSE)=0,"",VLOOKUP($A139,'Annex 2 EHV charges'!$A:$P,9,FALSE)),"")</f>
        <v/>
      </c>
      <c r="F139" s="99" t="str">
        <f>IFERROR(IF(VLOOKUP($A139,'Annex 2 EHV charges'!$A:$P,10,FALSE)=0,"",VLOOKUP($A139,'Annex 2 EHV charges'!$A:$P,10,FALSE)),"")</f>
        <v/>
      </c>
      <c r="G139" s="98" t="str">
        <f>IFERROR(IF(VLOOKUP($A139,'Annex 2 EHV charges'!$A:$P,11,FALSE)=0,"",VLOOKUP($A139,'Annex 2 EHV charges'!$A:$P,11,FALSE)),"")</f>
        <v/>
      </c>
      <c r="H139" s="98" t="str">
        <f>IFERROR(IF(VLOOKUP($A139,'Annex 2 EHV charges'!$A:$P,12,FALSE)=0,"",VLOOKUP($A139,'Annex 2 EHV charges'!$A:$P,12,FALSE)),"")</f>
        <v/>
      </c>
    </row>
    <row r="140" spans="1:8" ht="30.75" customHeight="1" x14ac:dyDescent="0.2">
      <c r="A140" s="100" t="str">
        <f t="array" ref="A140">IFERROR(INDEX('Annex 2 EHV charges'!#REF!, MATCH(0, IF(ISBLANK('Annex 2 EHV charges'!#REF!),1, COUNTIF(A$4:$A139, 'Annex 2 EHV charges'!#REF!)), 0)),"")</f>
        <v/>
      </c>
      <c r="B140" s="102" t="str">
        <f>IF($A140="","",VLOOKUP($A140,'Annex 2 EHV charges'!$A:$P,2,0))</f>
        <v/>
      </c>
      <c r="C140" s="103" t="str">
        <f>IF($A140="","",VLOOKUP($A140,'Annex 2 EHV charges'!$A:$P,3,0))</f>
        <v/>
      </c>
      <c r="D140" s="100" t="str">
        <f>IF($A140="","",VLOOKUP($A140,'Annex 2 EHV charges'!$A:$P,7,0))</f>
        <v/>
      </c>
      <c r="E140" s="98" t="str">
        <f>IFERROR(IF(VLOOKUP($A140,'Annex 2 EHV charges'!$A:$P,9,FALSE)=0,"",VLOOKUP($A140,'Annex 2 EHV charges'!$A:$P,9,FALSE)),"")</f>
        <v/>
      </c>
      <c r="F140" s="99" t="str">
        <f>IFERROR(IF(VLOOKUP($A140,'Annex 2 EHV charges'!$A:$P,10,FALSE)=0,"",VLOOKUP($A140,'Annex 2 EHV charges'!$A:$P,10,FALSE)),"")</f>
        <v/>
      </c>
      <c r="G140" s="98" t="str">
        <f>IFERROR(IF(VLOOKUP($A140,'Annex 2 EHV charges'!$A:$P,11,FALSE)=0,"",VLOOKUP($A140,'Annex 2 EHV charges'!$A:$P,11,FALSE)),"")</f>
        <v/>
      </c>
      <c r="H140" s="98" t="str">
        <f>IFERROR(IF(VLOOKUP($A140,'Annex 2 EHV charges'!$A:$P,12,FALSE)=0,"",VLOOKUP($A140,'Annex 2 EHV charges'!$A:$P,12,FALSE)),"")</f>
        <v/>
      </c>
    </row>
    <row r="141" spans="1:8" ht="30.75" customHeight="1" x14ac:dyDescent="0.2">
      <c r="A141" s="100" t="str">
        <f t="array" ref="A141">IFERROR(INDEX('Annex 2 EHV charges'!#REF!, MATCH(0, IF(ISBLANK('Annex 2 EHV charges'!#REF!),1, COUNTIF(A$4:$A140, 'Annex 2 EHV charges'!#REF!)), 0)),"")</f>
        <v/>
      </c>
      <c r="B141" s="102" t="str">
        <f>IF($A141="","",VLOOKUP($A141,'Annex 2 EHV charges'!$A:$P,2,0))</f>
        <v/>
      </c>
      <c r="C141" s="103" t="str">
        <f>IF($A141="","",VLOOKUP($A141,'Annex 2 EHV charges'!$A:$P,3,0))</f>
        <v/>
      </c>
      <c r="D141" s="100" t="str">
        <f>IF($A141="","",VLOOKUP($A141,'Annex 2 EHV charges'!$A:$P,7,0))</f>
        <v/>
      </c>
      <c r="E141" s="98" t="str">
        <f>IFERROR(IF(VLOOKUP($A141,'Annex 2 EHV charges'!$A:$P,9,FALSE)=0,"",VLOOKUP($A141,'Annex 2 EHV charges'!$A:$P,9,FALSE)),"")</f>
        <v/>
      </c>
      <c r="F141" s="99" t="str">
        <f>IFERROR(IF(VLOOKUP($A141,'Annex 2 EHV charges'!$A:$P,10,FALSE)=0,"",VLOOKUP($A141,'Annex 2 EHV charges'!$A:$P,10,FALSE)),"")</f>
        <v/>
      </c>
      <c r="G141" s="98" t="str">
        <f>IFERROR(IF(VLOOKUP($A141,'Annex 2 EHV charges'!$A:$P,11,FALSE)=0,"",VLOOKUP($A141,'Annex 2 EHV charges'!$A:$P,11,FALSE)),"")</f>
        <v/>
      </c>
      <c r="H141" s="98" t="str">
        <f>IFERROR(IF(VLOOKUP($A141,'Annex 2 EHV charges'!$A:$P,12,FALSE)=0,"",VLOOKUP($A141,'Annex 2 EHV charges'!$A:$P,12,FALSE)),"")</f>
        <v/>
      </c>
    </row>
    <row r="142" spans="1:8" ht="30.75" customHeight="1" x14ac:dyDescent="0.2">
      <c r="A142" s="100" t="str">
        <f t="array" ref="A142">IFERROR(INDEX('Annex 2 EHV charges'!#REF!, MATCH(0, IF(ISBLANK('Annex 2 EHV charges'!#REF!),1, COUNTIF(A$4:$A141, 'Annex 2 EHV charges'!#REF!)), 0)),"")</f>
        <v/>
      </c>
      <c r="B142" s="102" t="str">
        <f>IF($A142="","",VLOOKUP($A142,'Annex 2 EHV charges'!$A:$P,2,0))</f>
        <v/>
      </c>
      <c r="C142" s="103" t="str">
        <f>IF($A142="","",VLOOKUP($A142,'Annex 2 EHV charges'!$A:$P,3,0))</f>
        <v/>
      </c>
      <c r="D142" s="100" t="str">
        <f>IF($A142="","",VLOOKUP($A142,'Annex 2 EHV charges'!$A:$P,7,0))</f>
        <v/>
      </c>
      <c r="E142" s="98" t="str">
        <f>IFERROR(IF(VLOOKUP($A142,'Annex 2 EHV charges'!$A:$P,9,FALSE)=0,"",VLOOKUP($A142,'Annex 2 EHV charges'!$A:$P,9,FALSE)),"")</f>
        <v/>
      </c>
      <c r="F142" s="99" t="str">
        <f>IFERROR(IF(VLOOKUP($A142,'Annex 2 EHV charges'!$A:$P,10,FALSE)=0,"",VLOOKUP($A142,'Annex 2 EHV charges'!$A:$P,10,FALSE)),"")</f>
        <v/>
      </c>
      <c r="G142" s="98" t="str">
        <f>IFERROR(IF(VLOOKUP($A142,'Annex 2 EHV charges'!$A:$P,11,FALSE)=0,"",VLOOKUP($A142,'Annex 2 EHV charges'!$A:$P,11,FALSE)),"")</f>
        <v/>
      </c>
      <c r="H142" s="98" t="str">
        <f>IFERROR(IF(VLOOKUP($A142,'Annex 2 EHV charges'!$A:$P,12,FALSE)=0,"",VLOOKUP($A142,'Annex 2 EHV charges'!$A:$P,12,FALSE)),"")</f>
        <v/>
      </c>
    </row>
    <row r="143" spans="1:8" ht="30.75" customHeight="1" x14ac:dyDescent="0.2">
      <c r="A143" s="100" t="str">
        <f t="array" ref="A143">IFERROR(INDEX('Annex 2 EHV charges'!#REF!, MATCH(0, IF(ISBLANK('Annex 2 EHV charges'!#REF!),1, COUNTIF(A$4:$A142, 'Annex 2 EHV charges'!#REF!)), 0)),"")</f>
        <v/>
      </c>
      <c r="B143" s="102" t="str">
        <f>IF($A143="","",VLOOKUP($A143,'Annex 2 EHV charges'!$A:$P,2,0))</f>
        <v/>
      </c>
      <c r="C143" s="103" t="str">
        <f>IF($A143="","",VLOOKUP($A143,'Annex 2 EHV charges'!$A:$P,3,0))</f>
        <v/>
      </c>
      <c r="D143" s="100" t="str">
        <f>IF($A143="","",VLOOKUP($A143,'Annex 2 EHV charges'!$A:$P,7,0))</f>
        <v/>
      </c>
      <c r="E143" s="98" t="str">
        <f>IFERROR(IF(VLOOKUP($A143,'Annex 2 EHV charges'!$A:$P,9,FALSE)=0,"",VLOOKUP($A143,'Annex 2 EHV charges'!$A:$P,9,FALSE)),"")</f>
        <v/>
      </c>
      <c r="F143" s="99" t="str">
        <f>IFERROR(IF(VLOOKUP($A143,'Annex 2 EHV charges'!$A:$P,10,FALSE)=0,"",VLOOKUP($A143,'Annex 2 EHV charges'!$A:$P,10,FALSE)),"")</f>
        <v/>
      </c>
      <c r="G143" s="98" t="str">
        <f>IFERROR(IF(VLOOKUP($A143,'Annex 2 EHV charges'!$A:$P,11,FALSE)=0,"",VLOOKUP($A143,'Annex 2 EHV charges'!$A:$P,11,FALSE)),"")</f>
        <v/>
      </c>
      <c r="H143" s="98" t="str">
        <f>IFERROR(IF(VLOOKUP($A143,'Annex 2 EHV charges'!$A:$P,12,FALSE)=0,"",VLOOKUP($A143,'Annex 2 EHV charges'!$A:$P,12,FALSE)),"")</f>
        <v/>
      </c>
    </row>
    <row r="144" spans="1:8" ht="30.75" customHeight="1" x14ac:dyDescent="0.2">
      <c r="A144" s="100" t="str">
        <f t="array" ref="A144">IFERROR(INDEX('Annex 2 EHV charges'!#REF!, MATCH(0, IF(ISBLANK('Annex 2 EHV charges'!#REF!),1, COUNTIF(A$4:$A143, 'Annex 2 EHV charges'!#REF!)), 0)),"")</f>
        <v/>
      </c>
      <c r="B144" s="102" t="str">
        <f>IF($A144="","",VLOOKUP($A144,'Annex 2 EHV charges'!$A:$P,2,0))</f>
        <v/>
      </c>
      <c r="C144" s="103" t="str">
        <f>IF($A144="","",VLOOKUP($A144,'Annex 2 EHV charges'!$A:$P,3,0))</f>
        <v/>
      </c>
      <c r="D144" s="100" t="str">
        <f>IF($A144="","",VLOOKUP($A144,'Annex 2 EHV charges'!$A:$P,7,0))</f>
        <v/>
      </c>
      <c r="E144" s="98" t="str">
        <f>IFERROR(IF(VLOOKUP($A144,'Annex 2 EHV charges'!$A:$P,9,FALSE)=0,"",VLOOKUP($A144,'Annex 2 EHV charges'!$A:$P,9,FALSE)),"")</f>
        <v/>
      </c>
      <c r="F144" s="99" t="str">
        <f>IFERROR(IF(VLOOKUP($A144,'Annex 2 EHV charges'!$A:$P,10,FALSE)=0,"",VLOOKUP($A144,'Annex 2 EHV charges'!$A:$P,10,FALSE)),"")</f>
        <v/>
      </c>
      <c r="G144" s="98" t="str">
        <f>IFERROR(IF(VLOOKUP($A144,'Annex 2 EHV charges'!$A:$P,11,FALSE)=0,"",VLOOKUP($A144,'Annex 2 EHV charges'!$A:$P,11,FALSE)),"")</f>
        <v/>
      </c>
      <c r="H144" s="98" t="str">
        <f>IFERROR(IF(VLOOKUP($A144,'Annex 2 EHV charges'!$A:$P,12,FALSE)=0,"",VLOOKUP($A144,'Annex 2 EHV charges'!$A:$P,12,FALSE)),"")</f>
        <v/>
      </c>
    </row>
    <row r="145" spans="1:8" ht="30.75" customHeight="1" x14ac:dyDescent="0.2">
      <c r="A145" s="100" t="str">
        <f t="array" ref="A145">IFERROR(INDEX('Annex 2 EHV charges'!#REF!, MATCH(0, IF(ISBLANK('Annex 2 EHV charges'!#REF!),1, COUNTIF(A$4:$A144, 'Annex 2 EHV charges'!#REF!)), 0)),"")</f>
        <v/>
      </c>
      <c r="B145" s="102" t="str">
        <f>IF($A145="","",VLOOKUP($A145,'Annex 2 EHV charges'!$A:$P,2,0))</f>
        <v/>
      </c>
      <c r="C145" s="103" t="str">
        <f>IF($A145="","",VLOOKUP($A145,'Annex 2 EHV charges'!$A:$P,3,0))</f>
        <v/>
      </c>
      <c r="D145" s="100" t="str">
        <f>IF($A145="","",VLOOKUP($A145,'Annex 2 EHV charges'!$A:$P,7,0))</f>
        <v/>
      </c>
      <c r="E145" s="98" t="str">
        <f>IFERROR(IF(VLOOKUP($A145,'Annex 2 EHV charges'!$A:$P,9,FALSE)=0,"",VLOOKUP($A145,'Annex 2 EHV charges'!$A:$P,9,FALSE)),"")</f>
        <v/>
      </c>
      <c r="F145" s="99" t="str">
        <f>IFERROR(IF(VLOOKUP($A145,'Annex 2 EHV charges'!$A:$P,10,FALSE)=0,"",VLOOKUP($A145,'Annex 2 EHV charges'!$A:$P,10,FALSE)),"")</f>
        <v/>
      </c>
      <c r="G145" s="98" t="str">
        <f>IFERROR(IF(VLOOKUP($A145,'Annex 2 EHV charges'!$A:$P,11,FALSE)=0,"",VLOOKUP($A145,'Annex 2 EHV charges'!$A:$P,11,FALSE)),"")</f>
        <v/>
      </c>
      <c r="H145" s="98" t="str">
        <f>IFERROR(IF(VLOOKUP($A145,'Annex 2 EHV charges'!$A:$P,12,FALSE)=0,"",VLOOKUP($A145,'Annex 2 EHV charges'!$A:$P,12,FALSE)),"")</f>
        <v/>
      </c>
    </row>
    <row r="146" spans="1:8" ht="30.75" customHeight="1" x14ac:dyDescent="0.2">
      <c r="A146" s="100" t="str">
        <f t="array" ref="A146">IFERROR(INDEX('Annex 2 EHV charges'!#REF!, MATCH(0, IF(ISBLANK('Annex 2 EHV charges'!#REF!),1, COUNTIF(A$4:$A145, 'Annex 2 EHV charges'!#REF!)), 0)),"")</f>
        <v/>
      </c>
      <c r="B146" s="102" t="str">
        <f>IF($A146="","",VLOOKUP($A146,'Annex 2 EHV charges'!$A:$P,2,0))</f>
        <v/>
      </c>
      <c r="C146" s="103" t="str">
        <f>IF($A146="","",VLOOKUP($A146,'Annex 2 EHV charges'!$A:$P,3,0))</f>
        <v/>
      </c>
      <c r="D146" s="100" t="str">
        <f>IF($A146="","",VLOOKUP($A146,'Annex 2 EHV charges'!$A:$P,7,0))</f>
        <v/>
      </c>
      <c r="E146" s="98" t="str">
        <f>IFERROR(IF(VLOOKUP($A146,'Annex 2 EHV charges'!$A:$P,9,FALSE)=0,"",VLOOKUP($A146,'Annex 2 EHV charges'!$A:$P,9,FALSE)),"")</f>
        <v/>
      </c>
      <c r="F146" s="99" t="str">
        <f>IFERROR(IF(VLOOKUP($A146,'Annex 2 EHV charges'!$A:$P,10,FALSE)=0,"",VLOOKUP($A146,'Annex 2 EHV charges'!$A:$P,10,FALSE)),"")</f>
        <v/>
      </c>
      <c r="G146" s="98" t="str">
        <f>IFERROR(IF(VLOOKUP($A146,'Annex 2 EHV charges'!$A:$P,11,FALSE)=0,"",VLOOKUP($A146,'Annex 2 EHV charges'!$A:$P,11,FALSE)),"")</f>
        <v/>
      </c>
      <c r="H146" s="98" t="str">
        <f>IFERROR(IF(VLOOKUP($A146,'Annex 2 EHV charges'!$A:$P,12,FALSE)=0,"",VLOOKUP($A146,'Annex 2 EHV charges'!$A:$P,12,FALSE)),"")</f>
        <v/>
      </c>
    </row>
    <row r="147" spans="1:8" ht="30.75" customHeight="1" x14ac:dyDescent="0.2">
      <c r="A147" s="100" t="str">
        <f t="array" ref="A147">IFERROR(INDEX('Annex 2 EHV charges'!#REF!, MATCH(0, IF(ISBLANK('Annex 2 EHV charges'!#REF!),1, COUNTIF(A$4:$A146, 'Annex 2 EHV charges'!#REF!)), 0)),"")</f>
        <v/>
      </c>
      <c r="B147" s="102" t="str">
        <f>IF($A147="","",VLOOKUP($A147,'Annex 2 EHV charges'!$A:$P,2,0))</f>
        <v/>
      </c>
      <c r="C147" s="103" t="str">
        <f>IF($A147="","",VLOOKUP($A147,'Annex 2 EHV charges'!$A:$P,3,0))</f>
        <v/>
      </c>
      <c r="D147" s="100" t="str">
        <f>IF($A147="","",VLOOKUP($A147,'Annex 2 EHV charges'!$A:$P,7,0))</f>
        <v/>
      </c>
      <c r="E147" s="98" t="str">
        <f>IFERROR(IF(VLOOKUP($A147,'Annex 2 EHV charges'!$A:$P,9,FALSE)=0,"",VLOOKUP($A147,'Annex 2 EHV charges'!$A:$P,9,FALSE)),"")</f>
        <v/>
      </c>
      <c r="F147" s="99" t="str">
        <f>IFERROR(IF(VLOOKUP($A147,'Annex 2 EHV charges'!$A:$P,10,FALSE)=0,"",VLOOKUP($A147,'Annex 2 EHV charges'!$A:$P,10,FALSE)),"")</f>
        <v/>
      </c>
      <c r="G147" s="98" t="str">
        <f>IFERROR(IF(VLOOKUP($A147,'Annex 2 EHV charges'!$A:$P,11,FALSE)=0,"",VLOOKUP($A147,'Annex 2 EHV charges'!$A:$P,11,FALSE)),"")</f>
        <v/>
      </c>
      <c r="H147" s="98" t="str">
        <f>IFERROR(IF(VLOOKUP($A147,'Annex 2 EHV charges'!$A:$P,12,FALSE)=0,"",VLOOKUP($A147,'Annex 2 EHV charges'!$A:$P,12,FALSE)),"")</f>
        <v/>
      </c>
    </row>
    <row r="148" spans="1:8" ht="30.75" customHeight="1" x14ac:dyDescent="0.2">
      <c r="A148" s="100" t="str">
        <f t="array" ref="A148">IFERROR(INDEX('Annex 2 EHV charges'!#REF!, MATCH(0, IF(ISBLANK('Annex 2 EHV charges'!#REF!),1, COUNTIF(A$4:$A147, 'Annex 2 EHV charges'!#REF!)), 0)),"")</f>
        <v/>
      </c>
      <c r="B148" s="102" t="str">
        <f>IF($A148="","",VLOOKUP($A148,'Annex 2 EHV charges'!$A:$P,2,0))</f>
        <v/>
      </c>
      <c r="C148" s="103" t="str">
        <f>IF($A148="","",VLOOKUP($A148,'Annex 2 EHV charges'!$A:$P,3,0))</f>
        <v/>
      </c>
      <c r="D148" s="100" t="str">
        <f>IF($A148="","",VLOOKUP($A148,'Annex 2 EHV charges'!$A:$P,7,0))</f>
        <v/>
      </c>
      <c r="E148" s="98" t="str">
        <f>IFERROR(IF(VLOOKUP($A148,'Annex 2 EHV charges'!$A:$P,9,FALSE)=0,"",VLOOKUP($A148,'Annex 2 EHV charges'!$A:$P,9,FALSE)),"")</f>
        <v/>
      </c>
      <c r="F148" s="99" t="str">
        <f>IFERROR(IF(VLOOKUP($A148,'Annex 2 EHV charges'!$A:$P,10,FALSE)=0,"",VLOOKUP($A148,'Annex 2 EHV charges'!$A:$P,10,FALSE)),"")</f>
        <v/>
      </c>
      <c r="G148" s="98" t="str">
        <f>IFERROR(IF(VLOOKUP($A148,'Annex 2 EHV charges'!$A:$P,11,FALSE)=0,"",VLOOKUP($A148,'Annex 2 EHV charges'!$A:$P,11,FALSE)),"")</f>
        <v/>
      </c>
      <c r="H148" s="98" t="str">
        <f>IFERROR(IF(VLOOKUP($A148,'Annex 2 EHV charges'!$A:$P,12,FALSE)=0,"",VLOOKUP($A148,'Annex 2 EHV charges'!$A:$P,12,FALSE)),"")</f>
        <v/>
      </c>
    </row>
    <row r="149" spans="1:8" ht="30.75" customHeight="1" x14ac:dyDescent="0.2">
      <c r="A149" s="100" t="str">
        <f t="array" ref="A149">IFERROR(INDEX('Annex 2 EHV charges'!#REF!, MATCH(0, IF(ISBLANK('Annex 2 EHV charges'!#REF!),1, COUNTIF(A$4:$A148, 'Annex 2 EHV charges'!#REF!)), 0)),"")</f>
        <v/>
      </c>
      <c r="B149" s="102" t="str">
        <f>IF($A149="","",VLOOKUP($A149,'Annex 2 EHV charges'!$A:$P,2,0))</f>
        <v/>
      </c>
      <c r="C149" s="103" t="str">
        <f>IF($A149="","",VLOOKUP($A149,'Annex 2 EHV charges'!$A:$P,3,0))</f>
        <v/>
      </c>
      <c r="D149" s="100" t="str">
        <f>IF($A149="","",VLOOKUP($A149,'Annex 2 EHV charges'!$A:$P,7,0))</f>
        <v/>
      </c>
      <c r="E149" s="98" t="str">
        <f>IFERROR(IF(VLOOKUP($A149,'Annex 2 EHV charges'!$A:$P,9,FALSE)=0,"",VLOOKUP($A149,'Annex 2 EHV charges'!$A:$P,9,FALSE)),"")</f>
        <v/>
      </c>
      <c r="F149" s="99" t="str">
        <f>IFERROR(IF(VLOOKUP($A149,'Annex 2 EHV charges'!$A:$P,10,FALSE)=0,"",VLOOKUP($A149,'Annex 2 EHV charges'!$A:$P,10,FALSE)),"")</f>
        <v/>
      </c>
      <c r="G149" s="98" t="str">
        <f>IFERROR(IF(VLOOKUP($A149,'Annex 2 EHV charges'!$A:$P,11,FALSE)=0,"",VLOOKUP($A149,'Annex 2 EHV charges'!$A:$P,11,FALSE)),"")</f>
        <v/>
      </c>
      <c r="H149" s="98" t="str">
        <f>IFERROR(IF(VLOOKUP($A149,'Annex 2 EHV charges'!$A:$P,12,FALSE)=0,"",VLOOKUP($A149,'Annex 2 EHV charges'!$A:$P,12,FALSE)),"")</f>
        <v/>
      </c>
    </row>
    <row r="150" spans="1:8" ht="30.75" customHeight="1" x14ac:dyDescent="0.2">
      <c r="A150" s="100" t="str">
        <f t="array" ref="A150">IFERROR(INDEX('Annex 2 EHV charges'!#REF!, MATCH(0, IF(ISBLANK('Annex 2 EHV charges'!#REF!),1, COUNTIF(A$4:$A149, 'Annex 2 EHV charges'!#REF!)), 0)),"")</f>
        <v/>
      </c>
      <c r="B150" s="102" t="str">
        <f>IF($A150="","",VLOOKUP($A150,'Annex 2 EHV charges'!$A:$P,2,0))</f>
        <v/>
      </c>
      <c r="C150" s="103" t="str">
        <f>IF($A150="","",VLOOKUP($A150,'Annex 2 EHV charges'!$A:$P,3,0))</f>
        <v/>
      </c>
      <c r="D150" s="100" t="str">
        <f>IF($A150="","",VLOOKUP($A150,'Annex 2 EHV charges'!$A:$P,7,0))</f>
        <v/>
      </c>
      <c r="E150" s="98" t="str">
        <f>IFERROR(IF(VLOOKUP($A150,'Annex 2 EHV charges'!$A:$P,9,FALSE)=0,"",VLOOKUP($A150,'Annex 2 EHV charges'!$A:$P,9,FALSE)),"")</f>
        <v/>
      </c>
      <c r="F150" s="99" t="str">
        <f>IFERROR(IF(VLOOKUP($A150,'Annex 2 EHV charges'!$A:$P,10,FALSE)=0,"",VLOOKUP($A150,'Annex 2 EHV charges'!$A:$P,10,FALSE)),"")</f>
        <v/>
      </c>
      <c r="G150" s="98" t="str">
        <f>IFERROR(IF(VLOOKUP($A150,'Annex 2 EHV charges'!$A:$P,11,FALSE)=0,"",VLOOKUP($A150,'Annex 2 EHV charges'!$A:$P,11,FALSE)),"")</f>
        <v/>
      </c>
      <c r="H150" s="98" t="str">
        <f>IFERROR(IF(VLOOKUP($A150,'Annex 2 EHV charges'!$A:$P,12,FALSE)=0,"",VLOOKUP($A150,'Annex 2 EHV charges'!$A:$P,12,FALSE)),"")</f>
        <v/>
      </c>
    </row>
    <row r="151" spans="1:8" ht="30.75" customHeight="1" x14ac:dyDescent="0.2">
      <c r="A151" s="100" t="str">
        <f t="array" ref="A151">IFERROR(INDEX('Annex 2 EHV charges'!#REF!, MATCH(0, IF(ISBLANK('Annex 2 EHV charges'!#REF!),1, COUNTIF(A$4:$A150, 'Annex 2 EHV charges'!#REF!)), 0)),"")</f>
        <v/>
      </c>
      <c r="B151" s="102" t="str">
        <f>IF($A151="","",VLOOKUP($A151,'Annex 2 EHV charges'!$A:$P,2,0))</f>
        <v/>
      </c>
      <c r="C151" s="103" t="str">
        <f>IF($A151="","",VLOOKUP($A151,'Annex 2 EHV charges'!$A:$P,3,0))</f>
        <v/>
      </c>
      <c r="D151" s="100" t="str">
        <f>IF($A151="","",VLOOKUP($A151,'Annex 2 EHV charges'!$A:$P,7,0))</f>
        <v/>
      </c>
      <c r="E151" s="98" t="str">
        <f>IFERROR(IF(VLOOKUP($A151,'Annex 2 EHV charges'!$A:$P,9,FALSE)=0,"",VLOOKUP($A151,'Annex 2 EHV charges'!$A:$P,9,FALSE)),"")</f>
        <v/>
      </c>
      <c r="F151" s="99" t="str">
        <f>IFERROR(IF(VLOOKUP($A151,'Annex 2 EHV charges'!$A:$P,10,FALSE)=0,"",VLOOKUP($A151,'Annex 2 EHV charges'!$A:$P,10,FALSE)),"")</f>
        <v/>
      </c>
      <c r="G151" s="98" t="str">
        <f>IFERROR(IF(VLOOKUP($A151,'Annex 2 EHV charges'!$A:$P,11,FALSE)=0,"",VLOOKUP($A151,'Annex 2 EHV charges'!$A:$P,11,FALSE)),"")</f>
        <v/>
      </c>
      <c r="H151" s="98" t="str">
        <f>IFERROR(IF(VLOOKUP($A151,'Annex 2 EHV charges'!$A:$P,12,FALSE)=0,"",VLOOKUP($A151,'Annex 2 EHV charges'!$A:$P,12,FALSE)),"")</f>
        <v/>
      </c>
    </row>
    <row r="152" spans="1:8" ht="30.75" customHeight="1" x14ac:dyDescent="0.2">
      <c r="A152" s="100" t="str">
        <f t="array" ref="A152">IFERROR(INDEX('Annex 2 EHV charges'!#REF!, MATCH(0, IF(ISBLANK('Annex 2 EHV charges'!#REF!),1, COUNTIF(A$4:$A151, 'Annex 2 EHV charges'!#REF!)), 0)),"")</f>
        <v/>
      </c>
      <c r="B152" s="102" t="str">
        <f>IF($A152="","",VLOOKUP($A152,'Annex 2 EHV charges'!$A:$P,2,0))</f>
        <v/>
      </c>
      <c r="C152" s="103" t="str">
        <f>IF($A152="","",VLOOKUP($A152,'Annex 2 EHV charges'!$A:$P,3,0))</f>
        <v/>
      </c>
      <c r="D152" s="100" t="str">
        <f>IF($A152="","",VLOOKUP($A152,'Annex 2 EHV charges'!$A:$P,7,0))</f>
        <v/>
      </c>
      <c r="E152" s="98" t="str">
        <f>IFERROR(IF(VLOOKUP($A152,'Annex 2 EHV charges'!$A:$P,9,FALSE)=0,"",VLOOKUP($A152,'Annex 2 EHV charges'!$A:$P,9,FALSE)),"")</f>
        <v/>
      </c>
      <c r="F152" s="99" t="str">
        <f>IFERROR(IF(VLOOKUP($A152,'Annex 2 EHV charges'!$A:$P,10,FALSE)=0,"",VLOOKUP($A152,'Annex 2 EHV charges'!$A:$P,10,FALSE)),"")</f>
        <v/>
      </c>
      <c r="G152" s="98" t="str">
        <f>IFERROR(IF(VLOOKUP($A152,'Annex 2 EHV charges'!$A:$P,11,FALSE)=0,"",VLOOKUP($A152,'Annex 2 EHV charges'!$A:$P,11,FALSE)),"")</f>
        <v/>
      </c>
      <c r="H152" s="98" t="str">
        <f>IFERROR(IF(VLOOKUP($A152,'Annex 2 EHV charges'!$A:$P,12,FALSE)=0,"",VLOOKUP($A152,'Annex 2 EHV charges'!$A:$P,12,FALSE)),"")</f>
        <v/>
      </c>
    </row>
    <row r="153" spans="1:8" ht="30.75" customHeight="1" x14ac:dyDescent="0.2">
      <c r="A153" s="100" t="str">
        <f t="array" ref="A153">IFERROR(INDEX('Annex 2 EHV charges'!#REF!, MATCH(0, IF(ISBLANK('Annex 2 EHV charges'!#REF!),1, COUNTIF(A$4:$A152, 'Annex 2 EHV charges'!#REF!)), 0)),"")</f>
        <v/>
      </c>
      <c r="B153" s="102" t="str">
        <f>IF($A153="","",VLOOKUP($A153,'Annex 2 EHV charges'!$A:$P,2,0))</f>
        <v/>
      </c>
      <c r="C153" s="103" t="str">
        <f>IF($A153="","",VLOOKUP($A153,'Annex 2 EHV charges'!$A:$P,3,0))</f>
        <v/>
      </c>
      <c r="D153" s="100" t="str">
        <f>IF($A153="","",VLOOKUP($A153,'Annex 2 EHV charges'!$A:$P,7,0))</f>
        <v/>
      </c>
      <c r="E153" s="98" t="str">
        <f>IFERROR(IF(VLOOKUP($A153,'Annex 2 EHV charges'!$A:$P,9,FALSE)=0,"",VLOOKUP($A153,'Annex 2 EHV charges'!$A:$P,9,FALSE)),"")</f>
        <v/>
      </c>
      <c r="F153" s="99" t="str">
        <f>IFERROR(IF(VLOOKUP($A153,'Annex 2 EHV charges'!$A:$P,10,FALSE)=0,"",VLOOKUP($A153,'Annex 2 EHV charges'!$A:$P,10,FALSE)),"")</f>
        <v/>
      </c>
      <c r="G153" s="98" t="str">
        <f>IFERROR(IF(VLOOKUP($A153,'Annex 2 EHV charges'!$A:$P,11,FALSE)=0,"",VLOOKUP($A153,'Annex 2 EHV charges'!$A:$P,11,FALSE)),"")</f>
        <v/>
      </c>
      <c r="H153" s="98" t="str">
        <f>IFERROR(IF(VLOOKUP($A153,'Annex 2 EHV charges'!$A:$P,12,FALSE)=0,"",VLOOKUP($A153,'Annex 2 EHV charges'!$A:$P,12,FALSE)),"")</f>
        <v/>
      </c>
    </row>
    <row r="154" spans="1:8" ht="30.75" customHeight="1" x14ac:dyDescent="0.2">
      <c r="A154" s="100" t="str">
        <f t="array" ref="A154">IFERROR(INDEX('Annex 2 EHV charges'!#REF!, MATCH(0, IF(ISBLANK('Annex 2 EHV charges'!#REF!),1, COUNTIF(A$4:$A153, 'Annex 2 EHV charges'!#REF!)), 0)),"")</f>
        <v/>
      </c>
      <c r="B154" s="102" t="str">
        <f>IF($A154="","",VLOOKUP($A154,'Annex 2 EHV charges'!$A:$P,2,0))</f>
        <v/>
      </c>
      <c r="C154" s="103" t="str">
        <f>IF($A154="","",VLOOKUP($A154,'Annex 2 EHV charges'!$A:$P,3,0))</f>
        <v/>
      </c>
      <c r="D154" s="100" t="str">
        <f>IF($A154="","",VLOOKUP($A154,'Annex 2 EHV charges'!$A:$P,7,0))</f>
        <v/>
      </c>
      <c r="E154" s="98" t="str">
        <f>IFERROR(IF(VLOOKUP($A154,'Annex 2 EHV charges'!$A:$P,9,FALSE)=0,"",VLOOKUP($A154,'Annex 2 EHV charges'!$A:$P,9,FALSE)),"")</f>
        <v/>
      </c>
      <c r="F154" s="99" t="str">
        <f>IFERROR(IF(VLOOKUP($A154,'Annex 2 EHV charges'!$A:$P,10,FALSE)=0,"",VLOOKUP($A154,'Annex 2 EHV charges'!$A:$P,10,FALSE)),"")</f>
        <v/>
      </c>
      <c r="G154" s="98" t="str">
        <f>IFERROR(IF(VLOOKUP($A154,'Annex 2 EHV charges'!$A:$P,11,FALSE)=0,"",VLOOKUP($A154,'Annex 2 EHV charges'!$A:$P,11,FALSE)),"")</f>
        <v/>
      </c>
      <c r="H154" s="98" t="str">
        <f>IFERROR(IF(VLOOKUP($A154,'Annex 2 EHV charges'!$A:$P,12,FALSE)=0,"",VLOOKUP($A154,'Annex 2 EHV charges'!$A:$P,12,FALSE)),"")</f>
        <v/>
      </c>
    </row>
    <row r="155" spans="1:8" ht="30.75" customHeight="1" x14ac:dyDescent="0.2">
      <c r="A155" s="100" t="str">
        <f t="array" ref="A155">IFERROR(INDEX('Annex 2 EHV charges'!#REF!, MATCH(0, IF(ISBLANK('Annex 2 EHV charges'!#REF!),1, COUNTIF(A$4:$A154, 'Annex 2 EHV charges'!#REF!)), 0)),"")</f>
        <v/>
      </c>
      <c r="B155" s="102" t="str">
        <f>IF($A155="","",VLOOKUP($A155,'Annex 2 EHV charges'!$A:$P,2,0))</f>
        <v/>
      </c>
      <c r="C155" s="103" t="str">
        <f>IF($A155="","",VLOOKUP($A155,'Annex 2 EHV charges'!$A:$P,3,0))</f>
        <v/>
      </c>
      <c r="D155" s="100" t="str">
        <f>IF($A155="","",VLOOKUP($A155,'Annex 2 EHV charges'!$A:$P,7,0))</f>
        <v/>
      </c>
      <c r="E155" s="98" t="str">
        <f>IFERROR(IF(VLOOKUP($A155,'Annex 2 EHV charges'!$A:$P,9,FALSE)=0,"",VLOOKUP($A155,'Annex 2 EHV charges'!$A:$P,9,FALSE)),"")</f>
        <v/>
      </c>
      <c r="F155" s="99" t="str">
        <f>IFERROR(IF(VLOOKUP($A155,'Annex 2 EHV charges'!$A:$P,10,FALSE)=0,"",VLOOKUP($A155,'Annex 2 EHV charges'!$A:$P,10,FALSE)),"")</f>
        <v/>
      </c>
      <c r="G155" s="98" t="str">
        <f>IFERROR(IF(VLOOKUP($A155,'Annex 2 EHV charges'!$A:$P,11,FALSE)=0,"",VLOOKUP($A155,'Annex 2 EHV charges'!$A:$P,11,FALSE)),"")</f>
        <v/>
      </c>
      <c r="H155" s="98" t="str">
        <f>IFERROR(IF(VLOOKUP($A155,'Annex 2 EHV charges'!$A:$P,12,FALSE)=0,"",VLOOKUP($A155,'Annex 2 EHV charges'!$A:$P,12,FALSE)),"")</f>
        <v/>
      </c>
    </row>
    <row r="156" spans="1:8" ht="30.75" customHeight="1" x14ac:dyDescent="0.2">
      <c r="A156" s="100" t="str">
        <f t="array" ref="A156">IFERROR(INDEX('Annex 2 EHV charges'!#REF!, MATCH(0, IF(ISBLANK('Annex 2 EHV charges'!#REF!),1, COUNTIF(A$4:$A155, 'Annex 2 EHV charges'!#REF!)), 0)),"")</f>
        <v/>
      </c>
      <c r="B156" s="102" t="str">
        <f>IF($A156="","",VLOOKUP($A156,'Annex 2 EHV charges'!$A:$P,2,0))</f>
        <v/>
      </c>
      <c r="C156" s="103" t="str">
        <f>IF($A156="","",VLOOKUP($A156,'Annex 2 EHV charges'!$A:$P,3,0))</f>
        <v/>
      </c>
      <c r="D156" s="100" t="str">
        <f>IF($A156="","",VLOOKUP($A156,'Annex 2 EHV charges'!$A:$P,7,0))</f>
        <v/>
      </c>
      <c r="E156" s="98" t="str">
        <f>IFERROR(IF(VLOOKUP($A156,'Annex 2 EHV charges'!$A:$P,9,FALSE)=0,"",VLOOKUP($A156,'Annex 2 EHV charges'!$A:$P,9,FALSE)),"")</f>
        <v/>
      </c>
      <c r="F156" s="99" t="str">
        <f>IFERROR(IF(VLOOKUP($A156,'Annex 2 EHV charges'!$A:$P,10,FALSE)=0,"",VLOOKUP($A156,'Annex 2 EHV charges'!$A:$P,10,FALSE)),"")</f>
        <v/>
      </c>
      <c r="G156" s="98" t="str">
        <f>IFERROR(IF(VLOOKUP($A156,'Annex 2 EHV charges'!$A:$P,11,FALSE)=0,"",VLOOKUP($A156,'Annex 2 EHV charges'!$A:$P,11,FALSE)),"")</f>
        <v/>
      </c>
      <c r="H156" s="98" t="str">
        <f>IFERROR(IF(VLOOKUP($A156,'Annex 2 EHV charges'!$A:$P,12,FALSE)=0,"",VLOOKUP($A156,'Annex 2 EHV charges'!$A:$P,12,FALSE)),"")</f>
        <v/>
      </c>
    </row>
    <row r="157" spans="1:8" ht="30.75" customHeight="1" x14ac:dyDescent="0.2">
      <c r="A157" s="100" t="str">
        <f t="array" ref="A157">IFERROR(INDEX('Annex 2 EHV charges'!#REF!, MATCH(0, IF(ISBLANK('Annex 2 EHV charges'!#REF!),1, COUNTIF(A$4:$A156, 'Annex 2 EHV charges'!#REF!)), 0)),"")</f>
        <v/>
      </c>
      <c r="B157" s="102" t="str">
        <f>IF($A157="","",VLOOKUP($A157,'Annex 2 EHV charges'!$A:$P,2,0))</f>
        <v/>
      </c>
      <c r="C157" s="103" t="str">
        <f>IF($A157="","",VLOOKUP($A157,'Annex 2 EHV charges'!$A:$P,3,0))</f>
        <v/>
      </c>
      <c r="D157" s="100" t="str">
        <f>IF($A157="","",VLOOKUP($A157,'Annex 2 EHV charges'!$A:$P,7,0))</f>
        <v/>
      </c>
      <c r="E157" s="98" t="str">
        <f>IFERROR(IF(VLOOKUP($A157,'Annex 2 EHV charges'!$A:$P,9,FALSE)=0,"",VLOOKUP($A157,'Annex 2 EHV charges'!$A:$P,9,FALSE)),"")</f>
        <v/>
      </c>
      <c r="F157" s="99" t="str">
        <f>IFERROR(IF(VLOOKUP($A157,'Annex 2 EHV charges'!$A:$P,10,FALSE)=0,"",VLOOKUP($A157,'Annex 2 EHV charges'!$A:$P,10,FALSE)),"")</f>
        <v/>
      </c>
      <c r="G157" s="98" t="str">
        <f>IFERROR(IF(VLOOKUP($A157,'Annex 2 EHV charges'!$A:$P,11,FALSE)=0,"",VLOOKUP($A157,'Annex 2 EHV charges'!$A:$P,11,FALSE)),"")</f>
        <v/>
      </c>
      <c r="H157" s="98" t="str">
        <f>IFERROR(IF(VLOOKUP($A157,'Annex 2 EHV charges'!$A:$P,12,FALSE)=0,"",VLOOKUP($A157,'Annex 2 EHV charges'!$A:$P,12,FALSE)),"")</f>
        <v/>
      </c>
    </row>
    <row r="158" spans="1:8" ht="30.75" customHeight="1" x14ac:dyDescent="0.2">
      <c r="A158" s="100" t="str">
        <f t="array" ref="A158">IFERROR(INDEX('Annex 2 EHV charges'!#REF!, MATCH(0, IF(ISBLANK('Annex 2 EHV charges'!#REF!),1, COUNTIF(A$4:$A157, 'Annex 2 EHV charges'!#REF!)), 0)),"")</f>
        <v/>
      </c>
      <c r="B158" s="102" t="str">
        <f>IF($A158="","",VLOOKUP($A158,'Annex 2 EHV charges'!$A:$P,2,0))</f>
        <v/>
      </c>
      <c r="C158" s="103" t="str">
        <f>IF($A158="","",VLOOKUP($A158,'Annex 2 EHV charges'!$A:$P,3,0))</f>
        <v/>
      </c>
      <c r="D158" s="100" t="str">
        <f>IF($A158="","",VLOOKUP($A158,'Annex 2 EHV charges'!$A:$P,7,0))</f>
        <v/>
      </c>
      <c r="E158" s="98" t="str">
        <f>IFERROR(IF(VLOOKUP($A158,'Annex 2 EHV charges'!$A:$P,9,FALSE)=0,"",VLOOKUP($A158,'Annex 2 EHV charges'!$A:$P,9,FALSE)),"")</f>
        <v/>
      </c>
      <c r="F158" s="99" t="str">
        <f>IFERROR(IF(VLOOKUP($A158,'Annex 2 EHV charges'!$A:$P,10,FALSE)=0,"",VLOOKUP($A158,'Annex 2 EHV charges'!$A:$P,10,FALSE)),"")</f>
        <v/>
      </c>
      <c r="G158" s="98" t="str">
        <f>IFERROR(IF(VLOOKUP($A158,'Annex 2 EHV charges'!$A:$P,11,FALSE)=0,"",VLOOKUP($A158,'Annex 2 EHV charges'!$A:$P,11,FALSE)),"")</f>
        <v/>
      </c>
      <c r="H158" s="98" t="str">
        <f>IFERROR(IF(VLOOKUP($A158,'Annex 2 EHV charges'!$A:$P,12,FALSE)=0,"",VLOOKUP($A158,'Annex 2 EHV charges'!$A:$P,12,FALSE)),"")</f>
        <v/>
      </c>
    </row>
    <row r="159" spans="1:8" ht="30.75" customHeight="1" x14ac:dyDescent="0.2">
      <c r="A159" s="100" t="str">
        <f t="array" ref="A159">IFERROR(INDEX('Annex 2 EHV charges'!#REF!, MATCH(0, IF(ISBLANK('Annex 2 EHV charges'!#REF!),1, COUNTIF(A$4:$A158, 'Annex 2 EHV charges'!#REF!)), 0)),"")</f>
        <v/>
      </c>
      <c r="B159" s="102" t="str">
        <f>IF($A159="","",VLOOKUP($A159,'Annex 2 EHV charges'!$A:$P,2,0))</f>
        <v/>
      </c>
      <c r="C159" s="103" t="str">
        <f>IF($A159="","",VLOOKUP($A159,'Annex 2 EHV charges'!$A:$P,3,0))</f>
        <v/>
      </c>
      <c r="D159" s="100" t="str">
        <f>IF($A159="","",VLOOKUP($A159,'Annex 2 EHV charges'!$A:$P,7,0))</f>
        <v/>
      </c>
      <c r="E159" s="98" t="str">
        <f>IFERROR(IF(VLOOKUP($A159,'Annex 2 EHV charges'!$A:$P,9,FALSE)=0,"",VLOOKUP($A159,'Annex 2 EHV charges'!$A:$P,9,FALSE)),"")</f>
        <v/>
      </c>
      <c r="F159" s="99" t="str">
        <f>IFERROR(IF(VLOOKUP($A159,'Annex 2 EHV charges'!$A:$P,10,FALSE)=0,"",VLOOKUP($A159,'Annex 2 EHV charges'!$A:$P,10,FALSE)),"")</f>
        <v/>
      </c>
      <c r="G159" s="98" t="str">
        <f>IFERROR(IF(VLOOKUP($A159,'Annex 2 EHV charges'!$A:$P,11,FALSE)=0,"",VLOOKUP($A159,'Annex 2 EHV charges'!$A:$P,11,FALSE)),"")</f>
        <v/>
      </c>
      <c r="H159" s="98" t="str">
        <f>IFERROR(IF(VLOOKUP($A159,'Annex 2 EHV charges'!$A:$P,12,FALSE)=0,"",VLOOKUP($A159,'Annex 2 EHV charges'!$A:$P,12,FALSE)),"")</f>
        <v/>
      </c>
    </row>
    <row r="160" spans="1:8" ht="30.75" customHeight="1" x14ac:dyDescent="0.2">
      <c r="A160" s="100" t="str">
        <f t="array" ref="A160">IFERROR(INDEX('Annex 2 EHV charges'!#REF!, MATCH(0, IF(ISBLANK('Annex 2 EHV charges'!#REF!),1, COUNTIF(A$4:$A159, 'Annex 2 EHV charges'!#REF!)), 0)),"")</f>
        <v/>
      </c>
      <c r="B160" s="102" t="str">
        <f>IF($A160="","",VLOOKUP($A160,'Annex 2 EHV charges'!$A:$P,2,0))</f>
        <v/>
      </c>
      <c r="C160" s="103" t="str">
        <f>IF($A160="","",VLOOKUP($A160,'Annex 2 EHV charges'!$A:$P,3,0))</f>
        <v/>
      </c>
      <c r="D160" s="100" t="str">
        <f>IF($A160="","",VLOOKUP($A160,'Annex 2 EHV charges'!$A:$P,7,0))</f>
        <v/>
      </c>
      <c r="E160" s="98" t="str">
        <f>IFERROR(IF(VLOOKUP($A160,'Annex 2 EHV charges'!$A:$P,9,FALSE)=0,"",VLOOKUP($A160,'Annex 2 EHV charges'!$A:$P,9,FALSE)),"")</f>
        <v/>
      </c>
      <c r="F160" s="99" t="str">
        <f>IFERROR(IF(VLOOKUP($A160,'Annex 2 EHV charges'!$A:$P,10,FALSE)=0,"",VLOOKUP($A160,'Annex 2 EHV charges'!$A:$P,10,FALSE)),"")</f>
        <v/>
      </c>
      <c r="G160" s="98" t="str">
        <f>IFERROR(IF(VLOOKUP($A160,'Annex 2 EHV charges'!$A:$P,11,FALSE)=0,"",VLOOKUP($A160,'Annex 2 EHV charges'!$A:$P,11,FALSE)),"")</f>
        <v/>
      </c>
      <c r="H160" s="98" t="str">
        <f>IFERROR(IF(VLOOKUP($A160,'Annex 2 EHV charges'!$A:$P,12,FALSE)=0,"",VLOOKUP($A160,'Annex 2 EHV charges'!$A:$P,12,FALSE)),"")</f>
        <v/>
      </c>
    </row>
    <row r="161" spans="1:8" ht="30.75" customHeight="1" x14ac:dyDescent="0.2">
      <c r="A161" s="100" t="str">
        <f t="array" ref="A161">IFERROR(INDEX('Annex 2 EHV charges'!#REF!, MATCH(0, IF(ISBLANK('Annex 2 EHV charges'!#REF!),1, COUNTIF(A$4:$A160, 'Annex 2 EHV charges'!#REF!)), 0)),"")</f>
        <v/>
      </c>
      <c r="B161" s="102" t="str">
        <f>IF($A161="","",VLOOKUP($A161,'Annex 2 EHV charges'!$A:$P,2,0))</f>
        <v/>
      </c>
      <c r="C161" s="103" t="str">
        <f>IF($A161="","",VLOOKUP($A161,'Annex 2 EHV charges'!$A:$P,3,0))</f>
        <v/>
      </c>
      <c r="D161" s="100" t="str">
        <f>IF($A161="","",VLOOKUP($A161,'Annex 2 EHV charges'!$A:$P,7,0))</f>
        <v/>
      </c>
      <c r="E161" s="98" t="str">
        <f>IFERROR(IF(VLOOKUP($A161,'Annex 2 EHV charges'!$A:$P,9,FALSE)=0,"",VLOOKUP($A161,'Annex 2 EHV charges'!$A:$P,9,FALSE)),"")</f>
        <v/>
      </c>
      <c r="F161" s="99" t="str">
        <f>IFERROR(IF(VLOOKUP($A161,'Annex 2 EHV charges'!$A:$P,10,FALSE)=0,"",VLOOKUP($A161,'Annex 2 EHV charges'!$A:$P,10,FALSE)),"")</f>
        <v/>
      </c>
      <c r="G161" s="98" t="str">
        <f>IFERROR(IF(VLOOKUP($A161,'Annex 2 EHV charges'!$A:$P,11,FALSE)=0,"",VLOOKUP($A161,'Annex 2 EHV charges'!$A:$P,11,FALSE)),"")</f>
        <v/>
      </c>
      <c r="H161" s="98" t="str">
        <f>IFERROR(IF(VLOOKUP($A161,'Annex 2 EHV charges'!$A:$P,12,FALSE)=0,"",VLOOKUP($A161,'Annex 2 EHV charges'!$A:$P,12,FALSE)),"")</f>
        <v/>
      </c>
    </row>
    <row r="162" spans="1:8" ht="30.75" customHeight="1" x14ac:dyDescent="0.2">
      <c r="A162" s="100" t="str">
        <f t="array" ref="A162">IFERROR(INDEX('Annex 2 EHV charges'!#REF!, MATCH(0, IF(ISBLANK('Annex 2 EHV charges'!#REF!),1, COUNTIF(A$4:$A161, 'Annex 2 EHV charges'!#REF!)), 0)),"")</f>
        <v/>
      </c>
      <c r="B162" s="102" t="str">
        <f>IF($A162="","",VLOOKUP($A162,'Annex 2 EHV charges'!$A:$P,2,0))</f>
        <v/>
      </c>
      <c r="C162" s="103" t="str">
        <f>IF($A162="","",VLOOKUP($A162,'Annex 2 EHV charges'!$A:$P,3,0))</f>
        <v/>
      </c>
      <c r="D162" s="100" t="str">
        <f>IF($A162="","",VLOOKUP($A162,'Annex 2 EHV charges'!$A:$P,7,0))</f>
        <v/>
      </c>
      <c r="E162" s="98" t="str">
        <f>IFERROR(IF(VLOOKUP($A162,'Annex 2 EHV charges'!$A:$P,9,FALSE)=0,"",VLOOKUP($A162,'Annex 2 EHV charges'!$A:$P,9,FALSE)),"")</f>
        <v/>
      </c>
      <c r="F162" s="99" t="str">
        <f>IFERROR(IF(VLOOKUP($A162,'Annex 2 EHV charges'!$A:$P,10,FALSE)=0,"",VLOOKUP($A162,'Annex 2 EHV charges'!$A:$P,10,FALSE)),"")</f>
        <v/>
      </c>
      <c r="G162" s="98" t="str">
        <f>IFERROR(IF(VLOOKUP($A162,'Annex 2 EHV charges'!$A:$P,11,FALSE)=0,"",VLOOKUP($A162,'Annex 2 EHV charges'!$A:$P,11,FALSE)),"")</f>
        <v/>
      </c>
      <c r="H162" s="98" t="str">
        <f>IFERROR(IF(VLOOKUP($A162,'Annex 2 EHV charges'!$A:$P,12,FALSE)=0,"",VLOOKUP($A162,'Annex 2 EHV charges'!$A:$P,12,FALSE)),"")</f>
        <v/>
      </c>
    </row>
    <row r="163" spans="1:8" ht="30.75" customHeight="1" x14ac:dyDescent="0.2">
      <c r="A163" s="100" t="str">
        <f t="array" ref="A163">IFERROR(INDEX('Annex 2 EHV charges'!#REF!, MATCH(0, IF(ISBLANK('Annex 2 EHV charges'!#REF!),1, COUNTIF(A$4:$A162, 'Annex 2 EHV charges'!#REF!)), 0)),"")</f>
        <v/>
      </c>
      <c r="B163" s="102" t="str">
        <f>IF($A163="","",VLOOKUP($A163,'Annex 2 EHV charges'!$A:$P,2,0))</f>
        <v/>
      </c>
      <c r="C163" s="103" t="str">
        <f>IF($A163="","",VLOOKUP($A163,'Annex 2 EHV charges'!$A:$P,3,0))</f>
        <v/>
      </c>
      <c r="D163" s="100" t="str">
        <f>IF($A163="","",VLOOKUP($A163,'Annex 2 EHV charges'!$A:$P,7,0))</f>
        <v/>
      </c>
      <c r="E163" s="98" t="str">
        <f>IFERROR(IF(VLOOKUP($A163,'Annex 2 EHV charges'!$A:$P,9,FALSE)=0,"",VLOOKUP($A163,'Annex 2 EHV charges'!$A:$P,9,FALSE)),"")</f>
        <v/>
      </c>
      <c r="F163" s="99" t="str">
        <f>IFERROR(IF(VLOOKUP($A163,'Annex 2 EHV charges'!$A:$P,10,FALSE)=0,"",VLOOKUP($A163,'Annex 2 EHV charges'!$A:$P,10,FALSE)),"")</f>
        <v/>
      </c>
      <c r="G163" s="98" t="str">
        <f>IFERROR(IF(VLOOKUP($A163,'Annex 2 EHV charges'!$A:$P,11,FALSE)=0,"",VLOOKUP($A163,'Annex 2 EHV charges'!$A:$P,11,FALSE)),"")</f>
        <v/>
      </c>
      <c r="H163" s="98" t="str">
        <f>IFERROR(IF(VLOOKUP($A163,'Annex 2 EHV charges'!$A:$P,12,FALSE)=0,"",VLOOKUP($A163,'Annex 2 EHV charges'!$A:$P,12,FALSE)),"")</f>
        <v/>
      </c>
    </row>
    <row r="164" spans="1:8" ht="30.75" customHeight="1" x14ac:dyDescent="0.2">
      <c r="A164" s="100" t="str">
        <f t="array" ref="A164">IFERROR(INDEX('Annex 2 EHV charges'!#REF!, MATCH(0, IF(ISBLANK('Annex 2 EHV charges'!#REF!),1, COUNTIF(A$4:$A163, 'Annex 2 EHV charges'!#REF!)), 0)),"")</f>
        <v/>
      </c>
      <c r="B164" s="102" t="str">
        <f>IF($A164="","",VLOOKUP($A164,'Annex 2 EHV charges'!$A:$P,2,0))</f>
        <v/>
      </c>
      <c r="C164" s="103" t="str">
        <f>IF($A164="","",VLOOKUP($A164,'Annex 2 EHV charges'!$A:$P,3,0))</f>
        <v/>
      </c>
      <c r="D164" s="100" t="str">
        <f>IF($A164="","",VLOOKUP($A164,'Annex 2 EHV charges'!$A:$P,7,0))</f>
        <v/>
      </c>
      <c r="E164" s="98" t="str">
        <f>IFERROR(IF(VLOOKUP($A164,'Annex 2 EHV charges'!$A:$P,9,FALSE)=0,"",VLOOKUP($A164,'Annex 2 EHV charges'!$A:$P,9,FALSE)),"")</f>
        <v/>
      </c>
      <c r="F164" s="99" t="str">
        <f>IFERROR(IF(VLOOKUP($A164,'Annex 2 EHV charges'!$A:$P,10,FALSE)=0,"",VLOOKUP($A164,'Annex 2 EHV charges'!$A:$P,10,FALSE)),"")</f>
        <v/>
      </c>
      <c r="G164" s="98" t="str">
        <f>IFERROR(IF(VLOOKUP($A164,'Annex 2 EHV charges'!$A:$P,11,FALSE)=0,"",VLOOKUP($A164,'Annex 2 EHV charges'!$A:$P,11,FALSE)),"")</f>
        <v/>
      </c>
      <c r="H164" s="98" t="str">
        <f>IFERROR(IF(VLOOKUP($A164,'Annex 2 EHV charges'!$A:$P,12,FALSE)=0,"",VLOOKUP($A164,'Annex 2 EHV charges'!$A:$P,12,FALSE)),"")</f>
        <v/>
      </c>
    </row>
    <row r="165" spans="1:8" ht="30.75" customHeight="1" x14ac:dyDescent="0.2">
      <c r="A165" s="100" t="str">
        <f t="array" ref="A165">IFERROR(INDEX('Annex 2 EHV charges'!#REF!, MATCH(0, IF(ISBLANK('Annex 2 EHV charges'!#REF!),1, COUNTIF(A$4:$A164, 'Annex 2 EHV charges'!#REF!)), 0)),"")</f>
        <v/>
      </c>
      <c r="B165" s="102" t="str">
        <f>IF($A165="","",VLOOKUP($A165,'Annex 2 EHV charges'!$A:$P,2,0))</f>
        <v/>
      </c>
      <c r="C165" s="103" t="str">
        <f>IF($A165="","",VLOOKUP($A165,'Annex 2 EHV charges'!$A:$P,3,0))</f>
        <v/>
      </c>
      <c r="D165" s="100" t="str">
        <f>IF($A165="","",VLOOKUP($A165,'Annex 2 EHV charges'!$A:$P,7,0))</f>
        <v/>
      </c>
      <c r="E165" s="98" t="str">
        <f>IFERROR(IF(VLOOKUP($A165,'Annex 2 EHV charges'!$A:$P,9,FALSE)=0,"",VLOOKUP($A165,'Annex 2 EHV charges'!$A:$P,9,FALSE)),"")</f>
        <v/>
      </c>
      <c r="F165" s="99" t="str">
        <f>IFERROR(IF(VLOOKUP($A165,'Annex 2 EHV charges'!$A:$P,10,FALSE)=0,"",VLOOKUP($A165,'Annex 2 EHV charges'!$A:$P,10,FALSE)),"")</f>
        <v/>
      </c>
      <c r="G165" s="98" t="str">
        <f>IFERROR(IF(VLOOKUP($A165,'Annex 2 EHV charges'!$A:$P,11,FALSE)=0,"",VLOOKUP($A165,'Annex 2 EHV charges'!$A:$P,11,FALSE)),"")</f>
        <v/>
      </c>
      <c r="H165" s="98" t="str">
        <f>IFERROR(IF(VLOOKUP($A165,'Annex 2 EHV charges'!$A:$P,12,FALSE)=0,"",VLOOKUP($A165,'Annex 2 EHV charges'!$A:$P,12,FALSE)),"")</f>
        <v/>
      </c>
    </row>
    <row r="166" spans="1:8" ht="30.75" customHeight="1" x14ac:dyDescent="0.2">
      <c r="A166" s="100" t="str">
        <f t="array" ref="A166">IFERROR(INDEX('Annex 2 EHV charges'!#REF!, MATCH(0, IF(ISBLANK('Annex 2 EHV charges'!#REF!),1, COUNTIF(A$4:$A165, 'Annex 2 EHV charges'!#REF!)), 0)),"")</f>
        <v/>
      </c>
      <c r="B166" s="102" t="str">
        <f>IF($A166="","",VLOOKUP($A166,'Annex 2 EHV charges'!$A:$P,2,0))</f>
        <v/>
      </c>
      <c r="C166" s="103" t="str">
        <f>IF($A166="","",VLOOKUP($A166,'Annex 2 EHV charges'!$A:$P,3,0))</f>
        <v/>
      </c>
      <c r="D166" s="100" t="str">
        <f>IF($A166="","",VLOOKUP($A166,'Annex 2 EHV charges'!$A:$P,7,0))</f>
        <v/>
      </c>
      <c r="E166" s="98" t="str">
        <f>IFERROR(IF(VLOOKUP($A166,'Annex 2 EHV charges'!$A:$P,9,FALSE)=0,"",VLOOKUP($A166,'Annex 2 EHV charges'!$A:$P,9,FALSE)),"")</f>
        <v/>
      </c>
      <c r="F166" s="99" t="str">
        <f>IFERROR(IF(VLOOKUP($A166,'Annex 2 EHV charges'!$A:$P,10,FALSE)=0,"",VLOOKUP($A166,'Annex 2 EHV charges'!$A:$P,10,FALSE)),"")</f>
        <v/>
      </c>
      <c r="G166" s="98" t="str">
        <f>IFERROR(IF(VLOOKUP($A166,'Annex 2 EHV charges'!$A:$P,11,FALSE)=0,"",VLOOKUP($A166,'Annex 2 EHV charges'!$A:$P,11,FALSE)),"")</f>
        <v/>
      </c>
      <c r="H166" s="98" t="str">
        <f>IFERROR(IF(VLOOKUP($A166,'Annex 2 EHV charges'!$A:$P,12,FALSE)=0,"",VLOOKUP($A166,'Annex 2 EHV charges'!$A:$P,12,FALSE)),"")</f>
        <v/>
      </c>
    </row>
    <row r="167" spans="1:8" ht="30.75" customHeight="1" x14ac:dyDescent="0.2">
      <c r="A167" s="100" t="str">
        <f t="array" ref="A167">IFERROR(INDEX('Annex 2 EHV charges'!#REF!, MATCH(0, IF(ISBLANK('Annex 2 EHV charges'!#REF!),1, COUNTIF(A$4:$A166, 'Annex 2 EHV charges'!#REF!)), 0)),"")</f>
        <v/>
      </c>
      <c r="B167" s="102" t="str">
        <f>IF($A167="","",VLOOKUP($A167,'Annex 2 EHV charges'!$A:$P,2,0))</f>
        <v/>
      </c>
      <c r="C167" s="103" t="str">
        <f>IF($A167="","",VLOOKUP($A167,'Annex 2 EHV charges'!$A:$P,3,0))</f>
        <v/>
      </c>
      <c r="D167" s="100" t="str">
        <f>IF($A167="","",VLOOKUP($A167,'Annex 2 EHV charges'!$A:$P,7,0))</f>
        <v/>
      </c>
      <c r="E167" s="98" t="str">
        <f>IFERROR(IF(VLOOKUP($A167,'Annex 2 EHV charges'!$A:$P,9,FALSE)=0,"",VLOOKUP($A167,'Annex 2 EHV charges'!$A:$P,9,FALSE)),"")</f>
        <v/>
      </c>
      <c r="F167" s="99" t="str">
        <f>IFERROR(IF(VLOOKUP($A167,'Annex 2 EHV charges'!$A:$P,10,FALSE)=0,"",VLOOKUP($A167,'Annex 2 EHV charges'!$A:$P,10,FALSE)),"")</f>
        <v/>
      </c>
      <c r="G167" s="98" t="str">
        <f>IFERROR(IF(VLOOKUP($A167,'Annex 2 EHV charges'!$A:$P,11,FALSE)=0,"",VLOOKUP($A167,'Annex 2 EHV charges'!$A:$P,11,FALSE)),"")</f>
        <v/>
      </c>
      <c r="H167" s="98" t="str">
        <f>IFERROR(IF(VLOOKUP($A167,'Annex 2 EHV charges'!$A:$P,12,FALSE)=0,"",VLOOKUP($A167,'Annex 2 EHV charges'!$A:$P,12,FALSE)),"")</f>
        <v/>
      </c>
    </row>
    <row r="168" spans="1:8" ht="30.75" customHeight="1" x14ac:dyDescent="0.2">
      <c r="A168" s="100" t="str">
        <f t="array" ref="A168">IFERROR(INDEX('Annex 2 EHV charges'!#REF!, MATCH(0, IF(ISBLANK('Annex 2 EHV charges'!#REF!),1, COUNTIF(A$4:$A167, 'Annex 2 EHV charges'!#REF!)), 0)),"")</f>
        <v/>
      </c>
      <c r="B168" s="102" t="str">
        <f>IF($A168="","",VLOOKUP($A168,'Annex 2 EHV charges'!$A:$P,2,0))</f>
        <v/>
      </c>
      <c r="C168" s="103" t="str">
        <f>IF($A168="","",VLOOKUP($A168,'Annex 2 EHV charges'!$A:$P,3,0))</f>
        <v/>
      </c>
      <c r="D168" s="100" t="str">
        <f>IF($A168="","",VLOOKUP($A168,'Annex 2 EHV charges'!$A:$P,7,0))</f>
        <v/>
      </c>
      <c r="E168" s="98" t="str">
        <f>IFERROR(IF(VLOOKUP($A168,'Annex 2 EHV charges'!$A:$P,9,FALSE)=0,"",VLOOKUP($A168,'Annex 2 EHV charges'!$A:$P,9,FALSE)),"")</f>
        <v/>
      </c>
      <c r="F168" s="99" t="str">
        <f>IFERROR(IF(VLOOKUP($A168,'Annex 2 EHV charges'!$A:$P,10,FALSE)=0,"",VLOOKUP($A168,'Annex 2 EHV charges'!$A:$P,10,FALSE)),"")</f>
        <v/>
      </c>
      <c r="G168" s="98" t="str">
        <f>IFERROR(IF(VLOOKUP($A168,'Annex 2 EHV charges'!$A:$P,11,FALSE)=0,"",VLOOKUP($A168,'Annex 2 EHV charges'!$A:$P,11,FALSE)),"")</f>
        <v/>
      </c>
      <c r="H168" s="98" t="str">
        <f>IFERROR(IF(VLOOKUP($A168,'Annex 2 EHV charges'!$A:$P,12,FALSE)=0,"",VLOOKUP($A168,'Annex 2 EHV charges'!$A:$P,12,FALSE)),"")</f>
        <v/>
      </c>
    </row>
    <row r="169" spans="1:8" ht="30.75" customHeight="1" x14ac:dyDescent="0.2">
      <c r="A169" s="100" t="str">
        <f t="array" ref="A169">IFERROR(INDEX('Annex 2 EHV charges'!#REF!, MATCH(0, IF(ISBLANK('Annex 2 EHV charges'!#REF!),1, COUNTIF(A$4:$A168, 'Annex 2 EHV charges'!#REF!)), 0)),"")</f>
        <v/>
      </c>
      <c r="B169" s="102" t="str">
        <f>IF($A169="","",VLOOKUP($A169,'Annex 2 EHV charges'!$A:$P,2,0))</f>
        <v/>
      </c>
      <c r="C169" s="103" t="str">
        <f>IF($A169="","",VLOOKUP($A169,'Annex 2 EHV charges'!$A:$P,3,0))</f>
        <v/>
      </c>
      <c r="D169" s="100" t="str">
        <f>IF($A169="","",VLOOKUP($A169,'Annex 2 EHV charges'!$A:$P,7,0))</f>
        <v/>
      </c>
      <c r="E169" s="98" t="str">
        <f>IFERROR(IF(VLOOKUP($A169,'Annex 2 EHV charges'!$A:$P,9,FALSE)=0,"",VLOOKUP($A169,'Annex 2 EHV charges'!$A:$P,9,FALSE)),"")</f>
        <v/>
      </c>
      <c r="F169" s="99" t="str">
        <f>IFERROR(IF(VLOOKUP($A169,'Annex 2 EHV charges'!$A:$P,10,FALSE)=0,"",VLOOKUP($A169,'Annex 2 EHV charges'!$A:$P,10,FALSE)),"")</f>
        <v/>
      </c>
      <c r="G169" s="98" t="str">
        <f>IFERROR(IF(VLOOKUP($A169,'Annex 2 EHV charges'!$A:$P,11,FALSE)=0,"",VLOOKUP($A169,'Annex 2 EHV charges'!$A:$P,11,FALSE)),"")</f>
        <v/>
      </c>
      <c r="H169" s="98" t="str">
        <f>IFERROR(IF(VLOOKUP($A169,'Annex 2 EHV charges'!$A:$P,12,FALSE)=0,"",VLOOKUP($A169,'Annex 2 EHV charges'!$A:$P,12,FALSE)),"")</f>
        <v/>
      </c>
    </row>
    <row r="170" spans="1:8" ht="30.75" customHeight="1" x14ac:dyDescent="0.2">
      <c r="A170" s="100" t="str">
        <f t="array" ref="A170">IFERROR(INDEX('Annex 2 EHV charges'!#REF!, MATCH(0, IF(ISBLANK('Annex 2 EHV charges'!#REF!),1, COUNTIF(A$4:$A169, 'Annex 2 EHV charges'!#REF!)), 0)),"")</f>
        <v/>
      </c>
      <c r="B170" s="102" t="str">
        <f>IF($A170="","",VLOOKUP($A170,'Annex 2 EHV charges'!$A:$P,2,0))</f>
        <v/>
      </c>
      <c r="C170" s="103" t="str">
        <f>IF($A170="","",VLOOKUP($A170,'Annex 2 EHV charges'!$A:$P,3,0))</f>
        <v/>
      </c>
      <c r="D170" s="100" t="str">
        <f>IF($A170="","",VLOOKUP($A170,'Annex 2 EHV charges'!$A:$P,7,0))</f>
        <v/>
      </c>
      <c r="E170" s="98" t="str">
        <f>IFERROR(IF(VLOOKUP($A170,'Annex 2 EHV charges'!$A:$P,9,FALSE)=0,"",VLOOKUP($A170,'Annex 2 EHV charges'!$A:$P,9,FALSE)),"")</f>
        <v/>
      </c>
      <c r="F170" s="99" t="str">
        <f>IFERROR(IF(VLOOKUP($A170,'Annex 2 EHV charges'!$A:$P,10,FALSE)=0,"",VLOOKUP($A170,'Annex 2 EHV charges'!$A:$P,10,FALSE)),"")</f>
        <v/>
      </c>
      <c r="G170" s="98" t="str">
        <f>IFERROR(IF(VLOOKUP($A170,'Annex 2 EHV charges'!$A:$P,11,FALSE)=0,"",VLOOKUP($A170,'Annex 2 EHV charges'!$A:$P,11,FALSE)),"")</f>
        <v/>
      </c>
      <c r="H170" s="98" t="str">
        <f>IFERROR(IF(VLOOKUP($A170,'Annex 2 EHV charges'!$A:$P,12,FALSE)=0,"",VLOOKUP($A170,'Annex 2 EHV charges'!$A:$P,12,FALSE)),"")</f>
        <v/>
      </c>
    </row>
    <row r="171" spans="1:8" ht="30.75" customHeight="1" x14ac:dyDescent="0.2">
      <c r="A171" s="100" t="str">
        <f t="array" ref="A171">IFERROR(INDEX('Annex 2 EHV charges'!#REF!, MATCH(0, IF(ISBLANK('Annex 2 EHV charges'!#REF!),1, COUNTIF(A$4:$A170, 'Annex 2 EHV charges'!#REF!)), 0)),"")</f>
        <v/>
      </c>
      <c r="B171" s="102" t="str">
        <f>IF($A171="","",VLOOKUP($A171,'Annex 2 EHV charges'!$A:$P,2,0))</f>
        <v/>
      </c>
      <c r="C171" s="103" t="str">
        <f>IF($A171="","",VLOOKUP($A171,'Annex 2 EHV charges'!$A:$P,3,0))</f>
        <v/>
      </c>
      <c r="D171" s="100" t="str">
        <f>IF($A171="","",VLOOKUP($A171,'Annex 2 EHV charges'!$A:$P,7,0))</f>
        <v/>
      </c>
      <c r="E171" s="98" t="str">
        <f>IFERROR(IF(VLOOKUP($A171,'Annex 2 EHV charges'!$A:$P,9,FALSE)=0,"",VLOOKUP($A171,'Annex 2 EHV charges'!$A:$P,9,FALSE)),"")</f>
        <v/>
      </c>
      <c r="F171" s="99" t="str">
        <f>IFERROR(IF(VLOOKUP($A171,'Annex 2 EHV charges'!$A:$P,10,FALSE)=0,"",VLOOKUP($A171,'Annex 2 EHV charges'!$A:$P,10,FALSE)),"")</f>
        <v/>
      </c>
      <c r="G171" s="98" t="str">
        <f>IFERROR(IF(VLOOKUP($A171,'Annex 2 EHV charges'!$A:$P,11,FALSE)=0,"",VLOOKUP($A171,'Annex 2 EHV charges'!$A:$P,11,FALSE)),"")</f>
        <v/>
      </c>
      <c r="H171" s="98" t="str">
        <f>IFERROR(IF(VLOOKUP($A171,'Annex 2 EHV charges'!$A:$P,12,FALSE)=0,"",VLOOKUP($A171,'Annex 2 EHV charges'!$A:$P,12,FALSE)),"")</f>
        <v/>
      </c>
    </row>
    <row r="172" spans="1:8" ht="30.75" customHeight="1" x14ac:dyDescent="0.2">
      <c r="A172" s="100" t="str">
        <f t="array" ref="A172">IFERROR(INDEX('Annex 2 EHV charges'!#REF!, MATCH(0, IF(ISBLANK('Annex 2 EHV charges'!#REF!),1, COUNTIF(A$4:$A171, 'Annex 2 EHV charges'!#REF!)), 0)),"")</f>
        <v/>
      </c>
      <c r="B172" s="102" t="str">
        <f>IF($A172="","",VLOOKUP($A172,'Annex 2 EHV charges'!$A:$P,2,0))</f>
        <v/>
      </c>
      <c r="C172" s="103" t="str">
        <f>IF($A172="","",VLOOKUP($A172,'Annex 2 EHV charges'!$A:$P,3,0))</f>
        <v/>
      </c>
      <c r="D172" s="100" t="str">
        <f>IF($A172="","",VLOOKUP($A172,'Annex 2 EHV charges'!$A:$P,7,0))</f>
        <v/>
      </c>
      <c r="E172" s="98" t="str">
        <f>IFERROR(IF(VLOOKUP($A172,'Annex 2 EHV charges'!$A:$P,9,FALSE)=0,"",VLOOKUP($A172,'Annex 2 EHV charges'!$A:$P,9,FALSE)),"")</f>
        <v/>
      </c>
      <c r="F172" s="99" t="str">
        <f>IFERROR(IF(VLOOKUP($A172,'Annex 2 EHV charges'!$A:$P,10,FALSE)=0,"",VLOOKUP($A172,'Annex 2 EHV charges'!$A:$P,10,FALSE)),"")</f>
        <v/>
      </c>
      <c r="G172" s="98" t="str">
        <f>IFERROR(IF(VLOOKUP($A172,'Annex 2 EHV charges'!$A:$P,11,FALSE)=0,"",VLOOKUP($A172,'Annex 2 EHV charges'!$A:$P,11,FALSE)),"")</f>
        <v/>
      </c>
      <c r="H172" s="98" t="str">
        <f>IFERROR(IF(VLOOKUP($A172,'Annex 2 EHV charges'!$A:$P,12,FALSE)=0,"",VLOOKUP($A172,'Annex 2 EHV charges'!$A:$P,12,FALSE)),"")</f>
        <v/>
      </c>
    </row>
    <row r="173" spans="1:8" ht="30.75" customHeight="1" x14ac:dyDescent="0.2">
      <c r="A173" s="100" t="str">
        <f t="array" ref="A173">IFERROR(INDEX('Annex 2 EHV charges'!#REF!, MATCH(0, IF(ISBLANK('Annex 2 EHV charges'!#REF!),1, COUNTIF(A$4:$A172, 'Annex 2 EHV charges'!#REF!)), 0)),"")</f>
        <v/>
      </c>
      <c r="B173" s="102" t="str">
        <f>IF($A173="","",VLOOKUP($A173,'Annex 2 EHV charges'!$A:$P,2,0))</f>
        <v/>
      </c>
      <c r="C173" s="103" t="str">
        <f>IF($A173="","",VLOOKUP($A173,'Annex 2 EHV charges'!$A:$P,3,0))</f>
        <v/>
      </c>
      <c r="D173" s="100" t="str">
        <f>IF($A173="","",VLOOKUP($A173,'Annex 2 EHV charges'!$A:$P,7,0))</f>
        <v/>
      </c>
      <c r="E173" s="98" t="str">
        <f>IFERROR(IF(VLOOKUP($A173,'Annex 2 EHV charges'!$A:$P,9,FALSE)=0,"",VLOOKUP($A173,'Annex 2 EHV charges'!$A:$P,9,FALSE)),"")</f>
        <v/>
      </c>
      <c r="F173" s="99" t="str">
        <f>IFERROR(IF(VLOOKUP($A173,'Annex 2 EHV charges'!$A:$P,10,FALSE)=0,"",VLOOKUP($A173,'Annex 2 EHV charges'!$A:$P,10,FALSE)),"")</f>
        <v/>
      </c>
      <c r="G173" s="98" t="str">
        <f>IFERROR(IF(VLOOKUP($A173,'Annex 2 EHV charges'!$A:$P,11,FALSE)=0,"",VLOOKUP($A173,'Annex 2 EHV charges'!$A:$P,11,FALSE)),"")</f>
        <v/>
      </c>
      <c r="H173" s="98" t="str">
        <f>IFERROR(IF(VLOOKUP($A173,'Annex 2 EHV charges'!$A:$P,12,FALSE)=0,"",VLOOKUP($A173,'Annex 2 EHV charges'!$A:$P,12,FALSE)),"")</f>
        <v/>
      </c>
    </row>
    <row r="174" spans="1:8" ht="30.75" customHeight="1" x14ac:dyDescent="0.2">
      <c r="A174" s="100" t="str">
        <f t="array" ref="A174">IFERROR(INDEX('Annex 2 EHV charges'!#REF!, MATCH(0, IF(ISBLANK('Annex 2 EHV charges'!#REF!),1, COUNTIF(A$4:$A173, 'Annex 2 EHV charges'!#REF!)), 0)),"")</f>
        <v/>
      </c>
      <c r="B174" s="102" t="str">
        <f>IF($A174="","",VLOOKUP($A174,'Annex 2 EHV charges'!$A:$P,2,0))</f>
        <v/>
      </c>
      <c r="C174" s="103" t="str">
        <f>IF($A174="","",VLOOKUP($A174,'Annex 2 EHV charges'!$A:$P,3,0))</f>
        <v/>
      </c>
      <c r="D174" s="100" t="str">
        <f>IF($A174="","",VLOOKUP($A174,'Annex 2 EHV charges'!$A:$P,7,0))</f>
        <v/>
      </c>
      <c r="E174" s="98" t="str">
        <f>IFERROR(IF(VLOOKUP($A174,'Annex 2 EHV charges'!$A:$P,9,FALSE)=0,"",VLOOKUP($A174,'Annex 2 EHV charges'!$A:$P,9,FALSE)),"")</f>
        <v/>
      </c>
      <c r="F174" s="99" t="str">
        <f>IFERROR(IF(VLOOKUP($A174,'Annex 2 EHV charges'!$A:$P,10,FALSE)=0,"",VLOOKUP($A174,'Annex 2 EHV charges'!$A:$P,10,FALSE)),"")</f>
        <v/>
      </c>
      <c r="G174" s="98" t="str">
        <f>IFERROR(IF(VLOOKUP($A174,'Annex 2 EHV charges'!$A:$P,11,FALSE)=0,"",VLOOKUP($A174,'Annex 2 EHV charges'!$A:$P,11,FALSE)),"")</f>
        <v/>
      </c>
      <c r="H174" s="98" t="str">
        <f>IFERROR(IF(VLOOKUP($A174,'Annex 2 EHV charges'!$A:$P,12,FALSE)=0,"",VLOOKUP($A174,'Annex 2 EHV charges'!$A:$P,12,FALSE)),"")</f>
        <v/>
      </c>
    </row>
    <row r="175" spans="1:8" ht="30.75" customHeight="1" x14ac:dyDescent="0.2">
      <c r="A175" s="100" t="str">
        <f t="array" ref="A175">IFERROR(INDEX('Annex 2 EHV charges'!#REF!, MATCH(0, IF(ISBLANK('Annex 2 EHV charges'!#REF!),1, COUNTIF(A$4:$A174, 'Annex 2 EHV charges'!#REF!)), 0)),"")</f>
        <v/>
      </c>
      <c r="B175" s="102" t="str">
        <f>IF($A175="","",VLOOKUP($A175,'Annex 2 EHV charges'!$A:$P,2,0))</f>
        <v/>
      </c>
      <c r="C175" s="103" t="str">
        <f>IF($A175="","",VLOOKUP($A175,'Annex 2 EHV charges'!$A:$P,3,0))</f>
        <v/>
      </c>
      <c r="D175" s="100" t="str">
        <f>IF($A175="","",VLOOKUP($A175,'Annex 2 EHV charges'!$A:$P,7,0))</f>
        <v/>
      </c>
      <c r="E175" s="98" t="str">
        <f>IFERROR(IF(VLOOKUP($A175,'Annex 2 EHV charges'!$A:$P,9,FALSE)=0,"",VLOOKUP($A175,'Annex 2 EHV charges'!$A:$P,9,FALSE)),"")</f>
        <v/>
      </c>
      <c r="F175" s="99" t="str">
        <f>IFERROR(IF(VLOOKUP($A175,'Annex 2 EHV charges'!$A:$P,10,FALSE)=0,"",VLOOKUP($A175,'Annex 2 EHV charges'!$A:$P,10,FALSE)),"")</f>
        <v/>
      </c>
      <c r="G175" s="98" t="str">
        <f>IFERROR(IF(VLOOKUP($A175,'Annex 2 EHV charges'!$A:$P,11,FALSE)=0,"",VLOOKUP($A175,'Annex 2 EHV charges'!$A:$P,11,FALSE)),"")</f>
        <v/>
      </c>
      <c r="H175" s="98" t="str">
        <f>IFERROR(IF(VLOOKUP($A175,'Annex 2 EHV charges'!$A:$P,12,FALSE)=0,"",VLOOKUP($A175,'Annex 2 EHV charges'!$A:$P,12,FALSE)),"")</f>
        <v/>
      </c>
    </row>
    <row r="176" spans="1:8" ht="30.75" customHeight="1" x14ac:dyDescent="0.2">
      <c r="A176" s="100" t="str">
        <f t="array" ref="A176">IFERROR(INDEX('Annex 2 EHV charges'!#REF!, MATCH(0, IF(ISBLANK('Annex 2 EHV charges'!#REF!),1, COUNTIF(A$4:$A175, 'Annex 2 EHV charges'!#REF!)), 0)),"")</f>
        <v/>
      </c>
      <c r="B176" s="102" t="str">
        <f>IF($A176="","",VLOOKUP($A176,'Annex 2 EHV charges'!$A:$P,2,0))</f>
        <v/>
      </c>
      <c r="C176" s="103" t="str">
        <f>IF($A176="","",VLOOKUP($A176,'Annex 2 EHV charges'!$A:$P,3,0))</f>
        <v/>
      </c>
      <c r="D176" s="100" t="str">
        <f>IF($A176="","",VLOOKUP($A176,'Annex 2 EHV charges'!$A:$P,7,0))</f>
        <v/>
      </c>
      <c r="E176" s="98" t="str">
        <f>IFERROR(IF(VLOOKUP($A176,'Annex 2 EHV charges'!$A:$P,9,FALSE)=0,"",VLOOKUP($A176,'Annex 2 EHV charges'!$A:$P,9,FALSE)),"")</f>
        <v/>
      </c>
      <c r="F176" s="99" t="str">
        <f>IFERROR(IF(VLOOKUP($A176,'Annex 2 EHV charges'!$A:$P,10,FALSE)=0,"",VLOOKUP($A176,'Annex 2 EHV charges'!$A:$P,10,FALSE)),"")</f>
        <v/>
      </c>
      <c r="G176" s="98" t="str">
        <f>IFERROR(IF(VLOOKUP($A176,'Annex 2 EHV charges'!$A:$P,11,FALSE)=0,"",VLOOKUP($A176,'Annex 2 EHV charges'!$A:$P,11,FALSE)),"")</f>
        <v/>
      </c>
      <c r="H176" s="98" t="str">
        <f>IFERROR(IF(VLOOKUP($A176,'Annex 2 EHV charges'!$A:$P,12,FALSE)=0,"",VLOOKUP($A176,'Annex 2 EHV charges'!$A:$P,12,FALSE)),"")</f>
        <v/>
      </c>
    </row>
    <row r="177" spans="1:8" ht="30.75" customHeight="1" x14ac:dyDescent="0.2">
      <c r="A177" s="100" t="str">
        <f t="array" ref="A177">IFERROR(INDEX('Annex 2 EHV charges'!#REF!, MATCH(0, IF(ISBLANK('Annex 2 EHV charges'!#REF!),1, COUNTIF(A$4:$A176, 'Annex 2 EHV charges'!#REF!)), 0)),"")</f>
        <v/>
      </c>
      <c r="B177" s="102" t="str">
        <f>IF($A177="","",VLOOKUP($A177,'Annex 2 EHV charges'!$A:$P,2,0))</f>
        <v/>
      </c>
      <c r="C177" s="103" t="str">
        <f>IF($A177="","",VLOOKUP($A177,'Annex 2 EHV charges'!$A:$P,3,0))</f>
        <v/>
      </c>
      <c r="D177" s="100" t="str">
        <f>IF($A177="","",VLOOKUP($A177,'Annex 2 EHV charges'!$A:$P,7,0))</f>
        <v/>
      </c>
      <c r="E177" s="98" t="str">
        <f>IFERROR(IF(VLOOKUP($A177,'Annex 2 EHV charges'!$A:$P,9,FALSE)=0,"",VLOOKUP($A177,'Annex 2 EHV charges'!$A:$P,9,FALSE)),"")</f>
        <v/>
      </c>
      <c r="F177" s="99" t="str">
        <f>IFERROR(IF(VLOOKUP($A177,'Annex 2 EHV charges'!$A:$P,10,FALSE)=0,"",VLOOKUP($A177,'Annex 2 EHV charges'!$A:$P,10,FALSE)),"")</f>
        <v/>
      </c>
      <c r="G177" s="98" t="str">
        <f>IFERROR(IF(VLOOKUP($A177,'Annex 2 EHV charges'!$A:$P,11,FALSE)=0,"",VLOOKUP($A177,'Annex 2 EHV charges'!$A:$P,11,FALSE)),"")</f>
        <v/>
      </c>
      <c r="H177" s="98" t="str">
        <f>IFERROR(IF(VLOOKUP($A177,'Annex 2 EHV charges'!$A:$P,12,FALSE)=0,"",VLOOKUP($A177,'Annex 2 EHV charges'!$A:$P,12,FALSE)),"")</f>
        <v/>
      </c>
    </row>
    <row r="178" spans="1:8" ht="30.75" customHeight="1" x14ac:dyDescent="0.2">
      <c r="A178" s="100" t="str">
        <f t="array" ref="A178">IFERROR(INDEX('Annex 2 EHV charges'!#REF!, MATCH(0, IF(ISBLANK('Annex 2 EHV charges'!#REF!),1, COUNTIF(A$4:$A177, 'Annex 2 EHV charges'!#REF!)), 0)),"")</f>
        <v/>
      </c>
      <c r="B178" s="102" t="str">
        <f>IF($A178="","",VLOOKUP($A178,'Annex 2 EHV charges'!$A:$P,2,0))</f>
        <v/>
      </c>
      <c r="C178" s="103" t="str">
        <f>IF($A178="","",VLOOKUP($A178,'Annex 2 EHV charges'!$A:$P,3,0))</f>
        <v/>
      </c>
      <c r="D178" s="100" t="str">
        <f>IF($A178="","",VLOOKUP($A178,'Annex 2 EHV charges'!$A:$P,7,0))</f>
        <v/>
      </c>
      <c r="E178" s="98" t="str">
        <f>IFERROR(IF(VLOOKUP($A178,'Annex 2 EHV charges'!$A:$P,9,FALSE)=0,"",VLOOKUP($A178,'Annex 2 EHV charges'!$A:$P,9,FALSE)),"")</f>
        <v/>
      </c>
      <c r="F178" s="99" t="str">
        <f>IFERROR(IF(VLOOKUP($A178,'Annex 2 EHV charges'!$A:$P,10,FALSE)=0,"",VLOOKUP($A178,'Annex 2 EHV charges'!$A:$P,10,FALSE)),"")</f>
        <v/>
      </c>
      <c r="G178" s="98" t="str">
        <f>IFERROR(IF(VLOOKUP($A178,'Annex 2 EHV charges'!$A:$P,11,FALSE)=0,"",VLOOKUP($A178,'Annex 2 EHV charges'!$A:$P,11,FALSE)),"")</f>
        <v/>
      </c>
      <c r="H178" s="98" t="str">
        <f>IFERROR(IF(VLOOKUP($A178,'Annex 2 EHV charges'!$A:$P,12,FALSE)=0,"",VLOOKUP($A178,'Annex 2 EHV charges'!$A:$P,12,FALSE)),"")</f>
        <v/>
      </c>
    </row>
    <row r="179" spans="1:8" ht="30.75" customHeight="1" x14ac:dyDescent="0.2">
      <c r="A179" s="100" t="str">
        <f t="array" ref="A179">IFERROR(INDEX('Annex 2 EHV charges'!#REF!, MATCH(0, IF(ISBLANK('Annex 2 EHV charges'!#REF!),1, COUNTIF(A$4:$A178, 'Annex 2 EHV charges'!#REF!)), 0)),"")</f>
        <v/>
      </c>
      <c r="B179" s="102" t="str">
        <f>IF($A179="","",VLOOKUP($A179,'Annex 2 EHV charges'!$A:$P,2,0))</f>
        <v/>
      </c>
      <c r="C179" s="103" t="str">
        <f>IF($A179="","",VLOOKUP($A179,'Annex 2 EHV charges'!$A:$P,3,0))</f>
        <v/>
      </c>
      <c r="D179" s="100" t="str">
        <f>IF($A179="","",VLOOKUP($A179,'Annex 2 EHV charges'!$A:$P,7,0))</f>
        <v/>
      </c>
      <c r="E179" s="98" t="str">
        <f>IFERROR(IF(VLOOKUP($A179,'Annex 2 EHV charges'!$A:$P,9,FALSE)=0,"",VLOOKUP($A179,'Annex 2 EHV charges'!$A:$P,9,FALSE)),"")</f>
        <v/>
      </c>
      <c r="F179" s="99" t="str">
        <f>IFERROR(IF(VLOOKUP($A179,'Annex 2 EHV charges'!$A:$P,10,FALSE)=0,"",VLOOKUP($A179,'Annex 2 EHV charges'!$A:$P,10,FALSE)),"")</f>
        <v/>
      </c>
      <c r="G179" s="98" t="str">
        <f>IFERROR(IF(VLOOKUP($A179,'Annex 2 EHV charges'!$A:$P,11,FALSE)=0,"",VLOOKUP($A179,'Annex 2 EHV charges'!$A:$P,11,FALSE)),"")</f>
        <v/>
      </c>
      <c r="H179" s="98" t="str">
        <f>IFERROR(IF(VLOOKUP($A179,'Annex 2 EHV charges'!$A:$P,12,FALSE)=0,"",VLOOKUP($A179,'Annex 2 EHV charges'!$A:$P,12,FALSE)),"")</f>
        <v/>
      </c>
    </row>
    <row r="180" spans="1:8" ht="30.75" customHeight="1" x14ac:dyDescent="0.2">
      <c r="A180" s="100" t="str">
        <f t="array" ref="A180">IFERROR(INDEX('Annex 2 EHV charges'!#REF!, MATCH(0, IF(ISBLANK('Annex 2 EHV charges'!#REF!),1, COUNTIF(A$4:$A179, 'Annex 2 EHV charges'!#REF!)), 0)),"")</f>
        <v/>
      </c>
      <c r="B180" s="102" t="str">
        <f>IF($A180="","",VLOOKUP($A180,'Annex 2 EHV charges'!$A:$P,2,0))</f>
        <v/>
      </c>
      <c r="C180" s="103" t="str">
        <f>IF($A180="","",VLOOKUP($A180,'Annex 2 EHV charges'!$A:$P,3,0))</f>
        <v/>
      </c>
      <c r="D180" s="100" t="str">
        <f>IF($A180="","",VLOOKUP($A180,'Annex 2 EHV charges'!$A:$P,7,0))</f>
        <v/>
      </c>
      <c r="E180" s="98" t="str">
        <f>IFERROR(IF(VLOOKUP($A180,'Annex 2 EHV charges'!$A:$P,9,FALSE)=0,"",VLOOKUP($A180,'Annex 2 EHV charges'!$A:$P,9,FALSE)),"")</f>
        <v/>
      </c>
      <c r="F180" s="99" t="str">
        <f>IFERROR(IF(VLOOKUP($A180,'Annex 2 EHV charges'!$A:$P,10,FALSE)=0,"",VLOOKUP($A180,'Annex 2 EHV charges'!$A:$P,10,FALSE)),"")</f>
        <v/>
      </c>
      <c r="G180" s="98" t="str">
        <f>IFERROR(IF(VLOOKUP($A180,'Annex 2 EHV charges'!$A:$P,11,FALSE)=0,"",VLOOKUP($A180,'Annex 2 EHV charges'!$A:$P,11,FALSE)),"")</f>
        <v/>
      </c>
      <c r="H180" s="98" t="str">
        <f>IFERROR(IF(VLOOKUP($A180,'Annex 2 EHV charges'!$A:$P,12,FALSE)=0,"",VLOOKUP($A180,'Annex 2 EHV charges'!$A:$P,12,FALSE)),"")</f>
        <v/>
      </c>
    </row>
    <row r="181" spans="1:8" ht="30.75" customHeight="1" x14ac:dyDescent="0.2">
      <c r="A181" s="100" t="str">
        <f t="array" ref="A181">IFERROR(INDEX('Annex 2 EHV charges'!#REF!, MATCH(0, IF(ISBLANK('Annex 2 EHV charges'!#REF!),1, COUNTIF(A$4:$A180, 'Annex 2 EHV charges'!#REF!)), 0)),"")</f>
        <v/>
      </c>
      <c r="B181" s="102" t="str">
        <f>IF($A181="","",VLOOKUP($A181,'Annex 2 EHV charges'!$A:$P,2,0))</f>
        <v/>
      </c>
      <c r="C181" s="103" t="str">
        <f>IF($A181="","",VLOOKUP($A181,'Annex 2 EHV charges'!$A:$P,3,0))</f>
        <v/>
      </c>
      <c r="D181" s="100" t="str">
        <f>IF($A181="","",VLOOKUP($A181,'Annex 2 EHV charges'!$A:$P,7,0))</f>
        <v/>
      </c>
      <c r="E181" s="98" t="str">
        <f>IFERROR(IF(VLOOKUP($A181,'Annex 2 EHV charges'!$A:$P,9,FALSE)=0,"",VLOOKUP($A181,'Annex 2 EHV charges'!$A:$P,9,FALSE)),"")</f>
        <v/>
      </c>
      <c r="F181" s="99" t="str">
        <f>IFERROR(IF(VLOOKUP($A181,'Annex 2 EHV charges'!$A:$P,10,FALSE)=0,"",VLOOKUP($A181,'Annex 2 EHV charges'!$A:$P,10,FALSE)),"")</f>
        <v/>
      </c>
      <c r="G181" s="98" t="str">
        <f>IFERROR(IF(VLOOKUP($A181,'Annex 2 EHV charges'!$A:$P,11,FALSE)=0,"",VLOOKUP($A181,'Annex 2 EHV charges'!$A:$P,11,FALSE)),"")</f>
        <v/>
      </c>
      <c r="H181" s="98" t="str">
        <f>IFERROR(IF(VLOOKUP($A181,'Annex 2 EHV charges'!$A:$P,12,FALSE)=0,"",VLOOKUP($A181,'Annex 2 EHV charges'!$A:$P,12,FALSE)),"")</f>
        <v/>
      </c>
    </row>
    <row r="182" spans="1:8" ht="30.75" customHeight="1" x14ac:dyDescent="0.2">
      <c r="A182" s="100" t="str">
        <f t="array" ref="A182">IFERROR(INDEX('Annex 2 EHV charges'!#REF!, MATCH(0, IF(ISBLANK('Annex 2 EHV charges'!#REF!),1, COUNTIF(A$4:$A181, 'Annex 2 EHV charges'!#REF!)), 0)),"")</f>
        <v/>
      </c>
      <c r="B182" s="102" t="str">
        <f>IF($A182="","",VLOOKUP($A182,'Annex 2 EHV charges'!$A:$P,2,0))</f>
        <v/>
      </c>
      <c r="C182" s="103" t="str">
        <f>IF($A182="","",VLOOKUP($A182,'Annex 2 EHV charges'!$A:$P,3,0))</f>
        <v/>
      </c>
      <c r="D182" s="100" t="str">
        <f>IF($A182="","",VLOOKUP($A182,'Annex 2 EHV charges'!$A:$P,7,0))</f>
        <v/>
      </c>
      <c r="E182" s="98" t="str">
        <f>IFERROR(IF(VLOOKUP($A182,'Annex 2 EHV charges'!$A:$P,9,FALSE)=0,"",VLOOKUP($A182,'Annex 2 EHV charges'!$A:$P,9,FALSE)),"")</f>
        <v/>
      </c>
      <c r="F182" s="99" t="str">
        <f>IFERROR(IF(VLOOKUP($A182,'Annex 2 EHV charges'!$A:$P,10,FALSE)=0,"",VLOOKUP($A182,'Annex 2 EHV charges'!$A:$P,10,FALSE)),"")</f>
        <v/>
      </c>
      <c r="G182" s="98" t="str">
        <f>IFERROR(IF(VLOOKUP($A182,'Annex 2 EHV charges'!$A:$P,11,FALSE)=0,"",VLOOKUP($A182,'Annex 2 EHV charges'!$A:$P,11,FALSE)),"")</f>
        <v/>
      </c>
      <c r="H182" s="98" t="str">
        <f>IFERROR(IF(VLOOKUP($A182,'Annex 2 EHV charges'!$A:$P,12,FALSE)=0,"",VLOOKUP($A182,'Annex 2 EHV charges'!$A:$P,12,FALSE)),"")</f>
        <v/>
      </c>
    </row>
    <row r="183" spans="1:8" ht="30.75" customHeight="1" x14ac:dyDescent="0.2">
      <c r="A183" s="100" t="str">
        <f t="array" ref="A183">IFERROR(INDEX('Annex 2 EHV charges'!#REF!, MATCH(0, IF(ISBLANK('Annex 2 EHV charges'!#REF!),1, COUNTIF(A$4:$A182, 'Annex 2 EHV charges'!#REF!)), 0)),"")</f>
        <v/>
      </c>
      <c r="B183" s="102" t="str">
        <f>IF($A183="","",VLOOKUP($A183,'Annex 2 EHV charges'!$A:$P,2,0))</f>
        <v/>
      </c>
      <c r="C183" s="103" t="str">
        <f>IF($A183="","",VLOOKUP($A183,'Annex 2 EHV charges'!$A:$P,3,0))</f>
        <v/>
      </c>
      <c r="D183" s="100" t="str">
        <f>IF($A183="","",VLOOKUP($A183,'Annex 2 EHV charges'!$A:$P,7,0))</f>
        <v/>
      </c>
      <c r="E183" s="98" t="str">
        <f>IFERROR(IF(VLOOKUP($A183,'Annex 2 EHV charges'!$A:$P,9,FALSE)=0,"",VLOOKUP($A183,'Annex 2 EHV charges'!$A:$P,9,FALSE)),"")</f>
        <v/>
      </c>
      <c r="F183" s="99" t="str">
        <f>IFERROR(IF(VLOOKUP($A183,'Annex 2 EHV charges'!$A:$P,10,FALSE)=0,"",VLOOKUP($A183,'Annex 2 EHV charges'!$A:$P,10,FALSE)),"")</f>
        <v/>
      </c>
      <c r="G183" s="98" t="str">
        <f>IFERROR(IF(VLOOKUP($A183,'Annex 2 EHV charges'!$A:$P,11,FALSE)=0,"",VLOOKUP($A183,'Annex 2 EHV charges'!$A:$P,11,FALSE)),"")</f>
        <v/>
      </c>
      <c r="H183" s="98" t="str">
        <f>IFERROR(IF(VLOOKUP($A183,'Annex 2 EHV charges'!$A:$P,12,FALSE)=0,"",VLOOKUP($A183,'Annex 2 EHV charges'!$A:$P,12,FALSE)),"")</f>
        <v/>
      </c>
    </row>
    <row r="184" spans="1:8" ht="30.75" customHeight="1" x14ac:dyDescent="0.2">
      <c r="A184" s="100" t="str">
        <f t="array" ref="A184">IFERROR(INDEX('Annex 2 EHV charges'!#REF!, MATCH(0, IF(ISBLANK('Annex 2 EHV charges'!#REF!),1, COUNTIF(A$4:$A183, 'Annex 2 EHV charges'!#REF!)), 0)),"")</f>
        <v/>
      </c>
      <c r="B184" s="102" t="str">
        <f>IF($A184="","",VLOOKUP($A184,'Annex 2 EHV charges'!$A:$P,2,0))</f>
        <v/>
      </c>
      <c r="C184" s="103" t="str">
        <f>IF($A184="","",VLOOKUP($A184,'Annex 2 EHV charges'!$A:$P,3,0))</f>
        <v/>
      </c>
      <c r="D184" s="100" t="str">
        <f>IF($A184="","",VLOOKUP($A184,'Annex 2 EHV charges'!$A:$P,7,0))</f>
        <v/>
      </c>
      <c r="E184" s="98" t="str">
        <f>IFERROR(IF(VLOOKUP($A184,'Annex 2 EHV charges'!$A:$P,9,FALSE)=0,"",VLOOKUP($A184,'Annex 2 EHV charges'!$A:$P,9,FALSE)),"")</f>
        <v/>
      </c>
      <c r="F184" s="99" t="str">
        <f>IFERROR(IF(VLOOKUP($A184,'Annex 2 EHV charges'!$A:$P,10,FALSE)=0,"",VLOOKUP($A184,'Annex 2 EHV charges'!$A:$P,10,FALSE)),"")</f>
        <v/>
      </c>
      <c r="G184" s="98" t="str">
        <f>IFERROR(IF(VLOOKUP($A184,'Annex 2 EHV charges'!$A:$P,11,FALSE)=0,"",VLOOKUP($A184,'Annex 2 EHV charges'!$A:$P,11,FALSE)),"")</f>
        <v/>
      </c>
      <c r="H184" s="98" t="str">
        <f>IFERROR(IF(VLOOKUP($A184,'Annex 2 EHV charges'!$A:$P,12,FALSE)=0,"",VLOOKUP($A184,'Annex 2 EHV charges'!$A:$P,12,FALSE)),"")</f>
        <v/>
      </c>
    </row>
    <row r="185" spans="1:8" ht="30.75" customHeight="1" x14ac:dyDescent="0.2">
      <c r="A185" s="100" t="str">
        <f t="array" ref="A185">IFERROR(INDEX('Annex 2 EHV charges'!#REF!, MATCH(0, IF(ISBLANK('Annex 2 EHV charges'!#REF!),1, COUNTIF(A$4:$A184, 'Annex 2 EHV charges'!#REF!)), 0)),"")</f>
        <v/>
      </c>
      <c r="B185" s="102" t="str">
        <f>IF($A185="","",VLOOKUP($A185,'Annex 2 EHV charges'!$A:$P,2,0))</f>
        <v/>
      </c>
      <c r="C185" s="103" t="str">
        <f>IF($A185="","",VLOOKUP($A185,'Annex 2 EHV charges'!$A:$P,3,0))</f>
        <v/>
      </c>
      <c r="D185" s="100" t="str">
        <f>IF($A185="","",VLOOKUP($A185,'Annex 2 EHV charges'!$A:$P,7,0))</f>
        <v/>
      </c>
      <c r="E185" s="98" t="str">
        <f>IFERROR(IF(VLOOKUP($A185,'Annex 2 EHV charges'!$A:$P,9,FALSE)=0,"",VLOOKUP($A185,'Annex 2 EHV charges'!$A:$P,9,FALSE)),"")</f>
        <v/>
      </c>
      <c r="F185" s="99" t="str">
        <f>IFERROR(IF(VLOOKUP($A185,'Annex 2 EHV charges'!$A:$P,10,FALSE)=0,"",VLOOKUP($A185,'Annex 2 EHV charges'!$A:$P,10,FALSE)),"")</f>
        <v/>
      </c>
      <c r="G185" s="98" t="str">
        <f>IFERROR(IF(VLOOKUP($A185,'Annex 2 EHV charges'!$A:$P,11,FALSE)=0,"",VLOOKUP($A185,'Annex 2 EHV charges'!$A:$P,11,FALSE)),"")</f>
        <v/>
      </c>
      <c r="H185" s="98" t="str">
        <f>IFERROR(IF(VLOOKUP($A185,'Annex 2 EHV charges'!$A:$P,12,FALSE)=0,"",VLOOKUP($A185,'Annex 2 EHV charges'!$A:$P,12,FALSE)),"")</f>
        <v/>
      </c>
    </row>
    <row r="186" spans="1:8" ht="30.75" customHeight="1" x14ac:dyDescent="0.2">
      <c r="A186" s="100" t="str">
        <f t="array" ref="A186">IFERROR(INDEX('Annex 2 EHV charges'!#REF!, MATCH(0, IF(ISBLANK('Annex 2 EHV charges'!#REF!),1, COUNTIF(A$4:$A185, 'Annex 2 EHV charges'!#REF!)), 0)),"")</f>
        <v/>
      </c>
      <c r="B186" s="102" t="str">
        <f>IF($A186="","",VLOOKUP($A186,'Annex 2 EHV charges'!$A:$P,2,0))</f>
        <v/>
      </c>
      <c r="C186" s="103" t="str">
        <f>IF($A186="","",VLOOKUP($A186,'Annex 2 EHV charges'!$A:$P,3,0))</f>
        <v/>
      </c>
      <c r="D186" s="100" t="str">
        <f>IF($A186="","",VLOOKUP($A186,'Annex 2 EHV charges'!$A:$P,7,0))</f>
        <v/>
      </c>
      <c r="E186" s="98" t="str">
        <f>IFERROR(IF(VLOOKUP($A186,'Annex 2 EHV charges'!$A:$P,9,FALSE)=0,"",VLOOKUP($A186,'Annex 2 EHV charges'!$A:$P,9,FALSE)),"")</f>
        <v/>
      </c>
      <c r="F186" s="99" t="str">
        <f>IFERROR(IF(VLOOKUP($A186,'Annex 2 EHV charges'!$A:$P,10,FALSE)=0,"",VLOOKUP($A186,'Annex 2 EHV charges'!$A:$P,10,FALSE)),"")</f>
        <v/>
      </c>
      <c r="G186" s="98" t="str">
        <f>IFERROR(IF(VLOOKUP($A186,'Annex 2 EHV charges'!$A:$P,11,FALSE)=0,"",VLOOKUP($A186,'Annex 2 EHV charges'!$A:$P,11,FALSE)),"")</f>
        <v/>
      </c>
      <c r="H186" s="98" t="str">
        <f>IFERROR(IF(VLOOKUP($A186,'Annex 2 EHV charges'!$A:$P,12,FALSE)=0,"",VLOOKUP($A186,'Annex 2 EHV charges'!$A:$P,12,FALSE)),"")</f>
        <v/>
      </c>
    </row>
    <row r="187" spans="1:8" ht="30.75" customHeight="1" x14ac:dyDescent="0.2">
      <c r="A187" s="100" t="str">
        <f t="array" ref="A187">IFERROR(INDEX('Annex 2 EHV charges'!#REF!, MATCH(0, IF(ISBLANK('Annex 2 EHV charges'!#REF!),1, COUNTIF(A$4:$A186, 'Annex 2 EHV charges'!#REF!)), 0)),"")</f>
        <v/>
      </c>
      <c r="B187" s="102" t="str">
        <f>IF($A187="","",VLOOKUP($A187,'Annex 2 EHV charges'!$A:$P,2,0))</f>
        <v/>
      </c>
      <c r="C187" s="103" t="str">
        <f>IF($A187="","",VLOOKUP($A187,'Annex 2 EHV charges'!$A:$P,3,0))</f>
        <v/>
      </c>
      <c r="D187" s="100" t="str">
        <f>IF($A187="","",VLOOKUP($A187,'Annex 2 EHV charges'!$A:$P,7,0))</f>
        <v/>
      </c>
      <c r="E187" s="98" t="str">
        <f>IFERROR(IF(VLOOKUP($A187,'Annex 2 EHV charges'!$A:$P,9,FALSE)=0,"",VLOOKUP($A187,'Annex 2 EHV charges'!$A:$P,9,FALSE)),"")</f>
        <v/>
      </c>
      <c r="F187" s="99" t="str">
        <f>IFERROR(IF(VLOOKUP($A187,'Annex 2 EHV charges'!$A:$P,10,FALSE)=0,"",VLOOKUP($A187,'Annex 2 EHV charges'!$A:$P,10,FALSE)),"")</f>
        <v/>
      </c>
      <c r="G187" s="98" t="str">
        <f>IFERROR(IF(VLOOKUP($A187,'Annex 2 EHV charges'!$A:$P,11,FALSE)=0,"",VLOOKUP($A187,'Annex 2 EHV charges'!$A:$P,11,FALSE)),"")</f>
        <v/>
      </c>
      <c r="H187" s="98" t="str">
        <f>IFERROR(IF(VLOOKUP($A187,'Annex 2 EHV charges'!$A:$P,12,FALSE)=0,"",VLOOKUP($A187,'Annex 2 EHV charges'!$A:$P,12,FALSE)),"")</f>
        <v/>
      </c>
    </row>
    <row r="188" spans="1:8" ht="30.75" customHeight="1" x14ac:dyDescent="0.2">
      <c r="A188" s="100" t="str">
        <f t="array" ref="A188">IFERROR(INDEX('Annex 2 EHV charges'!#REF!, MATCH(0, IF(ISBLANK('Annex 2 EHV charges'!#REF!),1, COUNTIF(A$4:$A187, 'Annex 2 EHV charges'!#REF!)), 0)),"")</f>
        <v/>
      </c>
      <c r="B188" s="102" t="str">
        <f>IF($A188="","",VLOOKUP($A188,'Annex 2 EHV charges'!$A:$P,2,0))</f>
        <v/>
      </c>
      <c r="C188" s="103" t="str">
        <f>IF($A188="","",VLOOKUP($A188,'Annex 2 EHV charges'!$A:$P,3,0))</f>
        <v/>
      </c>
      <c r="D188" s="100" t="str">
        <f>IF($A188="","",VLOOKUP($A188,'Annex 2 EHV charges'!$A:$P,7,0))</f>
        <v/>
      </c>
      <c r="E188" s="98" t="str">
        <f>IFERROR(IF(VLOOKUP($A188,'Annex 2 EHV charges'!$A:$P,9,FALSE)=0,"",VLOOKUP($A188,'Annex 2 EHV charges'!$A:$P,9,FALSE)),"")</f>
        <v/>
      </c>
      <c r="F188" s="99" t="str">
        <f>IFERROR(IF(VLOOKUP($A188,'Annex 2 EHV charges'!$A:$P,10,FALSE)=0,"",VLOOKUP($A188,'Annex 2 EHV charges'!$A:$P,10,FALSE)),"")</f>
        <v/>
      </c>
      <c r="G188" s="98" t="str">
        <f>IFERROR(IF(VLOOKUP($A188,'Annex 2 EHV charges'!$A:$P,11,FALSE)=0,"",VLOOKUP($A188,'Annex 2 EHV charges'!$A:$P,11,FALSE)),"")</f>
        <v/>
      </c>
      <c r="H188" s="98" t="str">
        <f>IFERROR(IF(VLOOKUP($A188,'Annex 2 EHV charges'!$A:$P,12,FALSE)=0,"",VLOOKUP($A188,'Annex 2 EHV charges'!$A:$P,12,FALSE)),"")</f>
        <v/>
      </c>
    </row>
    <row r="189" spans="1:8" ht="30.75" customHeight="1" x14ac:dyDescent="0.2">
      <c r="A189" s="100" t="str">
        <f t="array" ref="A189">IFERROR(INDEX('Annex 2 EHV charges'!#REF!, MATCH(0, IF(ISBLANK('Annex 2 EHV charges'!#REF!),1, COUNTIF(A$4:$A188, 'Annex 2 EHV charges'!#REF!)), 0)),"")</f>
        <v/>
      </c>
      <c r="B189" s="102" t="str">
        <f>IF($A189="","",VLOOKUP($A189,'Annex 2 EHV charges'!$A:$P,2,0))</f>
        <v/>
      </c>
      <c r="C189" s="103" t="str">
        <f>IF($A189="","",VLOOKUP($A189,'Annex 2 EHV charges'!$A:$P,3,0))</f>
        <v/>
      </c>
      <c r="D189" s="100" t="str">
        <f>IF($A189="","",VLOOKUP($A189,'Annex 2 EHV charges'!$A:$P,7,0))</f>
        <v/>
      </c>
      <c r="E189" s="98" t="str">
        <f>IFERROR(IF(VLOOKUP($A189,'Annex 2 EHV charges'!$A:$P,9,FALSE)=0,"",VLOOKUP($A189,'Annex 2 EHV charges'!$A:$P,9,FALSE)),"")</f>
        <v/>
      </c>
      <c r="F189" s="99" t="str">
        <f>IFERROR(IF(VLOOKUP($A189,'Annex 2 EHV charges'!$A:$P,10,FALSE)=0,"",VLOOKUP($A189,'Annex 2 EHV charges'!$A:$P,10,FALSE)),"")</f>
        <v/>
      </c>
      <c r="G189" s="98" t="str">
        <f>IFERROR(IF(VLOOKUP($A189,'Annex 2 EHV charges'!$A:$P,11,FALSE)=0,"",VLOOKUP($A189,'Annex 2 EHV charges'!$A:$P,11,FALSE)),"")</f>
        <v/>
      </c>
      <c r="H189" s="98" t="str">
        <f>IFERROR(IF(VLOOKUP($A189,'Annex 2 EHV charges'!$A:$P,12,FALSE)=0,"",VLOOKUP($A189,'Annex 2 EHV charges'!$A:$P,12,FALSE)),"")</f>
        <v/>
      </c>
    </row>
    <row r="190" spans="1:8" ht="30.75" customHeight="1" x14ac:dyDescent="0.2">
      <c r="A190" s="100" t="str">
        <f t="array" ref="A190">IFERROR(INDEX('Annex 2 EHV charges'!#REF!, MATCH(0, IF(ISBLANK('Annex 2 EHV charges'!#REF!),1, COUNTIF(A$4:$A189, 'Annex 2 EHV charges'!#REF!)), 0)),"")</f>
        <v/>
      </c>
      <c r="B190" s="102" t="str">
        <f>IF($A190="","",VLOOKUP($A190,'Annex 2 EHV charges'!$A:$P,2,0))</f>
        <v/>
      </c>
      <c r="C190" s="103" t="str">
        <f>IF($A190="","",VLOOKUP($A190,'Annex 2 EHV charges'!$A:$P,3,0))</f>
        <v/>
      </c>
      <c r="D190" s="100" t="str">
        <f>IF($A190="","",VLOOKUP($A190,'Annex 2 EHV charges'!$A:$P,7,0))</f>
        <v/>
      </c>
      <c r="E190" s="98" t="str">
        <f>IFERROR(IF(VLOOKUP($A190,'Annex 2 EHV charges'!$A:$P,9,FALSE)=0,"",VLOOKUP($A190,'Annex 2 EHV charges'!$A:$P,9,FALSE)),"")</f>
        <v/>
      </c>
      <c r="F190" s="99" t="str">
        <f>IFERROR(IF(VLOOKUP($A190,'Annex 2 EHV charges'!$A:$P,10,FALSE)=0,"",VLOOKUP($A190,'Annex 2 EHV charges'!$A:$P,10,FALSE)),"")</f>
        <v/>
      </c>
      <c r="G190" s="98" t="str">
        <f>IFERROR(IF(VLOOKUP($A190,'Annex 2 EHV charges'!$A:$P,11,FALSE)=0,"",VLOOKUP($A190,'Annex 2 EHV charges'!$A:$P,11,FALSE)),"")</f>
        <v/>
      </c>
      <c r="H190" s="98" t="str">
        <f>IFERROR(IF(VLOOKUP($A190,'Annex 2 EHV charges'!$A:$P,12,FALSE)=0,"",VLOOKUP($A190,'Annex 2 EHV charges'!$A:$P,12,FALSE)),"")</f>
        <v/>
      </c>
    </row>
    <row r="191" spans="1:8" ht="30.75" customHeight="1" x14ac:dyDescent="0.2">
      <c r="A191" s="100" t="str">
        <f t="array" ref="A191">IFERROR(INDEX('Annex 2 EHV charges'!#REF!, MATCH(0, IF(ISBLANK('Annex 2 EHV charges'!#REF!),1, COUNTIF(A$4:$A190, 'Annex 2 EHV charges'!#REF!)), 0)),"")</f>
        <v/>
      </c>
      <c r="B191" s="102" t="str">
        <f>IF($A191="","",VLOOKUP($A191,'Annex 2 EHV charges'!$A:$P,2,0))</f>
        <v/>
      </c>
      <c r="C191" s="103" t="str">
        <f>IF($A191="","",VLOOKUP($A191,'Annex 2 EHV charges'!$A:$P,3,0))</f>
        <v/>
      </c>
      <c r="D191" s="100" t="str">
        <f>IF($A191="","",VLOOKUP($A191,'Annex 2 EHV charges'!$A:$P,7,0))</f>
        <v/>
      </c>
      <c r="E191" s="98" t="str">
        <f>IFERROR(IF(VLOOKUP($A191,'Annex 2 EHV charges'!$A:$P,9,FALSE)=0,"",VLOOKUP($A191,'Annex 2 EHV charges'!$A:$P,9,FALSE)),"")</f>
        <v/>
      </c>
      <c r="F191" s="99" t="str">
        <f>IFERROR(IF(VLOOKUP($A191,'Annex 2 EHV charges'!$A:$P,10,FALSE)=0,"",VLOOKUP($A191,'Annex 2 EHV charges'!$A:$P,10,FALSE)),"")</f>
        <v/>
      </c>
      <c r="G191" s="98" t="str">
        <f>IFERROR(IF(VLOOKUP($A191,'Annex 2 EHV charges'!$A:$P,11,FALSE)=0,"",VLOOKUP($A191,'Annex 2 EHV charges'!$A:$P,11,FALSE)),"")</f>
        <v/>
      </c>
      <c r="H191" s="98" t="str">
        <f>IFERROR(IF(VLOOKUP($A191,'Annex 2 EHV charges'!$A:$P,12,FALSE)=0,"",VLOOKUP($A191,'Annex 2 EHV charges'!$A:$P,12,FALSE)),"")</f>
        <v/>
      </c>
    </row>
    <row r="192" spans="1:8" ht="30.75" customHeight="1" x14ac:dyDescent="0.2">
      <c r="A192" s="100" t="str">
        <f t="array" ref="A192">IFERROR(INDEX('Annex 2 EHV charges'!#REF!, MATCH(0, IF(ISBLANK('Annex 2 EHV charges'!#REF!),1, COUNTIF(A$4:$A191, 'Annex 2 EHV charges'!#REF!)), 0)),"")</f>
        <v/>
      </c>
      <c r="B192" s="102" t="str">
        <f>IF($A192="","",VLOOKUP($A192,'Annex 2 EHV charges'!$A:$P,2,0))</f>
        <v/>
      </c>
      <c r="C192" s="103" t="str">
        <f>IF($A192="","",VLOOKUP($A192,'Annex 2 EHV charges'!$A:$P,3,0))</f>
        <v/>
      </c>
      <c r="D192" s="100" t="str">
        <f>IF($A192="","",VLOOKUP($A192,'Annex 2 EHV charges'!$A:$P,7,0))</f>
        <v/>
      </c>
      <c r="E192" s="98" t="str">
        <f>IFERROR(IF(VLOOKUP($A192,'Annex 2 EHV charges'!$A:$P,9,FALSE)=0,"",VLOOKUP($A192,'Annex 2 EHV charges'!$A:$P,9,FALSE)),"")</f>
        <v/>
      </c>
      <c r="F192" s="99" t="str">
        <f>IFERROR(IF(VLOOKUP($A192,'Annex 2 EHV charges'!$A:$P,10,FALSE)=0,"",VLOOKUP($A192,'Annex 2 EHV charges'!$A:$P,10,FALSE)),"")</f>
        <v/>
      </c>
      <c r="G192" s="98" t="str">
        <f>IFERROR(IF(VLOOKUP($A192,'Annex 2 EHV charges'!$A:$P,11,FALSE)=0,"",VLOOKUP($A192,'Annex 2 EHV charges'!$A:$P,11,FALSE)),"")</f>
        <v/>
      </c>
      <c r="H192" s="98" t="str">
        <f>IFERROR(IF(VLOOKUP($A192,'Annex 2 EHV charges'!$A:$P,12,FALSE)=0,"",VLOOKUP($A192,'Annex 2 EHV charges'!$A:$P,12,FALSE)),"")</f>
        <v/>
      </c>
    </row>
    <row r="193" spans="1:8" x14ac:dyDescent="0.2">
      <c r="A193" s="100" t="str">
        <f t="array" ref="A193">IFERROR(INDEX('Annex 2 EHV charges'!#REF!, MATCH(0, IF(ISBLANK('Annex 2 EHV charges'!#REF!),1, COUNTIF(A$4:$A192, 'Annex 2 EHV charges'!#REF!)), 0)),"")</f>
        <v/>
      </c>
      <c r="B193" s="102" t="str">
        <f>IF($A193="","",VLOOKUP($A193,'Annex 2 EHV charges'!$A:$P,2,0))</f>
        <v/>
      </c>
      <c r="C193" s="103" t="str">
        <f>IF($A193="","",VLOOKUP($A193,'Annex 2 EHV charges'!$A:$P,3,0))</f>
        <v/>
      </c>
      <c r="D193" s="100" t="str">
        <f>IF($A193="","",VLOOKUP($A193,'Annex 2 EHV charges'!$A:$P,7,0))</f>
        <v/>
      </c>
      <c r="E193" s="98" t="str">
        <f>IFERROR(IF(VLOOKUP($A193,'Annex 2 EHV charges'!$A:$P,9,FALSE)=0,"",VLOOKUP($A193,'Annex 2 EHV charges'!$A:$P,9,FALSE)),"")</f>
        <v/>
      </c>
      <c r="F193" s="99" t="str">
        <f>IFERROR(IF(VLOOKUP($A193,'Annex 2 EHV charges'!$A:$P,10,FALSE)=0,"",VLOOKUP($A193,'Annex 2 EHV charges'!$A:$P,10,FALSE)),"")</f>
        <v/>
      </c>
      <c r="G193" s="98" t="str">
        <f>IFERROR(IF(VLOOKUP($A193,'Annex 2 EHV charges'!$A:$P,11,FALSE)=0,"",VLOOKUP($A193,'Annex 2 EHV charges'!$A:$P,11,FALSE)),"")</f>
        <v/>
      </c>
      <c r="H193" s="98" t="str">
        <f>IFERROR(IF(VLOOKUP($A193,'Annex 2 EHV charges'!$A:$P,12,FALSE)=0,"",VLOOKUP($A193,'Annex 2 EHV charges'!$A:$P,12,FALSE)),"")</f>
        <v/>
      </c>
    </row>
    <row r="194" spans="1:8" ht="30.75" customHeight="1" x14ac:dyDescent="0.2">
      <c r="A194" s="100" t="str">
        <f t="array" ref="A194">IFERROR(INDEX('Annex 2 EHV charges'!#REF!, MATCH(0, IF(ISBLANK('Annex 2 EHV charges'!#REF!),1, COUNTIF(A$4:$A193, 'Annex 2 EHV charges'!#REF!)), 0)),"")</f>
        <v/>
      </c>
      <c r="B194" s="102" t="str">
        <f>IF($A194="","",VLOOKUP($A194,'Annex 2 EHV charges'!$A:$P,2,0))</f>
        <v/>
      </c>
      <c r="C194" s="103" t="str">
        <f>IF($A194="","",VLOOKUP($A194,'Annex 2 EHV charges'!$A:$P,3,0))</f>
        <v/>
      </c>
      <c r="D194" s="100" t="str">
        <f>IF($A194="","",VLOOKUP($A194,'Annex 2 EHV charges'!$A:$P,7,0))</f>
        <v/>
      </c>
      <c r="E194" s="98" t="str">
        <f>IFERROR(IF(VLOOKUP($A194,'Annex 2 EHV charges'!$A:$P,9,FALSE)=0,"",VLOOKUP($A194,'Annex 2 EHV charges'!$A:$P,9,FALSE)),"")</f>
        <v/>
      </c>
      <c r="F194" s="99" t="str">
        <f>IFERROR(IF(VLOOKUP($A194,'Annex 2 EHV charges'!$A:$P,10,FALSE)=0,"",VLOOKUP($A194,'Annex 2 EHV charges'!$A:$P,10,FALSE)),"")</f>
        <v/>
      </c>
      <c r="G194" s="98" t="str">
        <f>IFERROR(IF(VLOOKUP($A194,'Annex 2 EHV charges'!$A:$P,11,FALSE)=0,"",VLOOKUP($A194,'Annex 2 EHV charges'!$A:$P,11,FALSE)),"")</f>
        <v/>
      </c>
      <c r="H194" s="98" t="str">
        <f>IFERROR(IF(VLOOKUP($A194,'Annex 2 EHV charges'!$A:$P,12,FALSE)=0,"",VLOOKUP($A194,'Annex 2 EHV charges'!$A:$P,12,FALSE)),"")</f>
        <v/>
      </c>
    </row>
    <row r="195" spans="1:8" ht="30.75" customHeight="1" x14ac:dyDescent="0.2">
      <c r="A195" s="100" t="str">
        <f t="array" ref="A195">IFERROR(INDEX('Annex 2 EHV charges'!#REF!, MATCH(0, IF(ISBLANK('Annex 2 EHV charges'!#REF!),1, COUNTIF(A$4:$A194, 'Annex 2 EHV charges'!#REF!)), 0)),"")</f>
        <v/>
      </c>
      <c r="B195" s="102" t="str">
        <f>IF($A195="","",VLOOKUP($A195,'Annex 2 EHV charges'!$A:$P,2,0))</f>
        <v/>
      </c>
      <c r="C195" s="103" t="str">
        <f>IF($A195="","",VLOOKUP($A195,'Annex 2 EHV charges'!$A:$P,3,0))</f>
        <v/>
      </c>
      <c r="D195" s="100" t="str">
        <f>IF($A195="","",VLOOKUP($A195,'Annex 2 EHV charges'!$A:$P,7,0))</f>
        <v/>
      </c>
      <c r="E195" s="98" t="str">
        <f>IFERROR(IF(VLOOKUP($A195,'Annex 2 EHV charges'!$A:$P,9,FALSE)=0,"",VLOOKUP($A195,'Annex 2 EHV charges'!$A:$P,9,FALSE)),"")</f>
        <v/>
      </c>
      <c r="F195" s="99" t="str">
        <f>IFERROR(IF(VLOOKUP($A195,'Annex 2 EHV charges'!$A:$P,10,FALSE)=0,"",VLOOKUP($A195,'Annex 2 EHV charges'!$A:$P,10,FALSE)),"")</f>
        <v/>
      </c>
      <c r="G195" s="98" t="str">
        <f>IFERROR(IF(VLOOKUP($A195,'Annex 2 EHV charges'!$A:$P,11,FALSE)=0,"",VLOOKUP($A195,'Annex 2 EHV charges'!$A:$P,11,FALSE)),"")</f>
        <v/>
      </c>
      <c r="H195" s="98" t="str">
        <f>IFERROR(IF(VLOOKUP($A195,'Annex 2 EHV charges'!$A:$P,12,FALSE)=0,"",VLOOKUP($A195,'Annex 2 EHV charges'!$A:$P,12,FALSE)),"")</f>
        <v/>
      </c>
    </row>
    <row r="196" spans="1:8" ht="30.75" customHeight="1" x14ac:dyDescent="0.2">
      <c r="A196" s="100" t="str">
        <f t="array" ref="A196">IFERROR(INDEX('Annex 2 EHV charges'!#REF!, MATCH(0, IF(ISBLANK('Annex 2 EHV charges'!#REF!),1, COUNTIF(A$4:$A195, 'Annex 2 EHV charges'!#REF!)), 0)),"")</f>
        <v/>
      </c>
      <c r="B196" s="102" t="str">
        <f>IF($A196="","",VLOOKUP($A196,'Annex 2 EHV charges'!$A:$P,2,0))</f>
        <v/>
      </c>
      <c r="C196" s="103" t="str">
        <f>IF($A196="","",VLOOKUP($A196,'Annex 2 EHV charges'!$A:$P,3,0))</f>
        <v/>
      </c>
      <c r="D196" s="100" t="str">
        <f>IF($A196="","",VLOOKUP($A196,'Annex 2 EHV charges'!$A:$P,7,0))</f>
        <v/>
      </c>
      <c r="E196" s="98" t="str">
        <f>IFERROR(IF(VLOOKUP($A196,'Annex 2 EHV charges'!$A:$P,9,FALSE)=0,"",VLOOKUP($A196,'Annex 2 EHV charges'!$A:$P,9,FALSE)),"")</f>
        <v/>
      </c>
      <c r="F196" s="99" t="str">
        <f>IFERROR(IF(VLOOKUP($A196,'Annex 2 EHV charges'!$A:$P,10,FALSE)=0,"",VLOOKUP($A196,'Annex 2 EHV charges'!$A:$P,10,FALSE)),"")</f>
        <v/>
      </c>
      <c r="G196" s="98" t="str">
        <f>IFERROR(IF(VLOOKUP($A196,'Annex 2 EHV charges'!$A:$P,11,FALSE)=0,"",VLOOKUP($A196,'Annex 2 EHV charges'!$A:$P,11,FALSE)),"")</f>
        <v/>
      </c>
      <c r="H196" s="98" t="str">
        <f>IFERROR(IF(VLOOKUP($A196,'Annex 2 EHV charges'!$A:$P,12,FALSE)=0,"",VLOOKUP($A196,'Annex 2 EHV charges'!$A:$P,12,FALSE)),"")</f>
        <v/>
      </c>
    </row>
    <row r="197" spans="1:8" x14ac:dyDescent="0.2">
      <c r="A197" s="100" t="str">
        <f t="array" ref="A197">IFERROR(INDEX('Annex 2 EHV charges'!#REF!, MATCH(0, IF(ISBLANK('Annex 2 EHV charges'!#REF!),1, COUNTIF(A$4:$A196, 'Annex 2 EHV charges'!#REF!)), 0)),"")</f>
        <v/>
      </c>
      <c r="B197" s="102" t="str">
        <f>IF($A197="","",VLOOKUP($A197,'Annex 2 EHV charges'!$A:$P,2,0))</f>
        <v/>
      </c>
      <c r="C197" s="103" t="str">
        <f>IF($A197="","",VLOOKUP($A197,'Annex 2 EHV charges'!$A:$P,3,0))</f>
        <v/>
      </c>
      <c r="D197" s="100" t="str">
        <f>IF($A197="","",VLOOKUP($A197,'Annex 2 EHV charges'!$A:$P,7,0))</f>
        <v/>
      </c>
      <c r="E197" s="98" t="str">
        <f>IFERROR(IF(VLOOKUP($A197,'Annex 2 EHV charges'!$A:$P,9,FALSE)=0,"",VLOOKUP($A197,'Annex 2 EHV charges'!$A:$P,9,FALSE)),"")</f>
        <v/>
      </c>
      <c r="F197" s="99" t="str">
        <f>IFERROR(IF(VLOOKUP($A197,'Annex 2 EHV charges'!$A:$P,10,FALSE)=0,"",VLOOKUP($A197,'Annex 2 EHV charges'!$A:$P,10,FALSE)),"")</f>
        <v/>
      </c>
      <c r="G197" s="98" t="str">
        <f>IFERROR(IF(VLOOKUP($A197,'Annex 2 EHV charges'!$A:$P,11,FALSE)=0,"",VLOOKUP($A197,'Annex 2 EHV charges'!$A:$P,11,FALSE)),"")</f>
        <v/>
      </c>
      <c r="H197" s="98" t="str">
        <f>IFERROR(IF(VLOOKUP($A197,'Annex 2 EHV charges'!$A:$P,12,FALSE)=0,"",VLOOKUP($A197,'Annex 2 EHV charges'!$A:$P,12,FALSE)),"")</f>
        <v/>
      </c>
    </row>
    <row r="198" spans="1:8" x14ac:dyDescent="0.2">
      <c r="A198" s="100" t="str">
        <f t="array" ref="A198">IFERROR(INDEX('Annex 2 EHV charges'!#REF!, MATCH(0, IF(ISBLANK('Annex 2 EHV charges'!#REF!),1, COUNTIF(A$4:$A197, 'Annex 2 EHV charges'!#REF!)), 0)),"")</f>
        <v/>
      </c>
      <c r="B198" s="102" t="str">
        <f>IF($A198="","",VLOOKUP($A198,'Annex 2 EHV charges'!$A:$P,2,0))</f>
        <v/>
      </c>
      <c r="C198" s="103" t="str">
        <f>IF($A198="","",VLOOKUP($A198,'Annex 2 EHV charges'!$A:$P,3,0))</f>
        <v/>
      </c>
      <c r="D198" s="100" t="str">
        <f>IF($A198="","",VLOOKUP($A198,'Annex 2 EHV charges'!$A:$P,7,0))</f>
        <v/>
      </c>
      <c r="E198" s="98" t="str">
        <f>IFERROR(IF(VLOOKUP($A198,'Annex 2 EHV charges'!$A:$P,9,FALSE)=0,"",VLOOKUP($A198,'Annex 2 EHV charges'!$A:$P,9,FALSE)),"")</f>
        <v/>
      </c>
      <c r="F198" s="99" t="str">
        <f>IFERROR(IF(VLOOKUP($A198,'Annex 2 EHV charges'!$A:$P,10,FALSE)=0,"",VLOOKUP($A198,'Annex 2 EHV charges'!$A:$P,10,FALSE)),"")</f>
        <v/>
      </c>
      <c r="G198" s="98" t="str">
        <f>IFERROR(IF(VLOOKUP($A198,'Annex 2 EHV charges'!$A:$P,11,FALSE)=0,"",VLOOKUP($A198,'Annex 2 EHV charges'!$A:$P,11,FALSE)),"")</f>
        <v/>
      </c>
      <c r="H198" s="98" t="str">
        <f>IFERROR(IF(VLOOKUP($A198,'Annex 2 EHV charges'!$A:$P,12,FALSE)=0,"",VLOOKUP($A198,'Annex 2 EHV charges'!$A:$P,12,FALSE)),"")</f>
        <v/>
      </c>
    </row>
    <row r="199" spans="1:8" ht="30.75" customHeight="1" x14ac:dyDescent="0.2">
      <c r="A199" s="100" t="str">
        <f t="array" ref="A199">IFERROR(INDEX('Annex 2 EHV charges'!#REF!, MATCH(0, IF(ISBLANK('Annex 2 EHV charges'!#REF!),1, COUNTIF(A$4:$A198, 'Annex 2 EHV charges'!#REF!)), 0)),"")</f>
        <v/>
      </c>
      <c r="B199" s="102" t="str">
        <f>IF($A199="","",VLOOKUP($A199,'Annex 2 EHV charges'!$A:$P,2,0))</f>
        <v/>
      </c>
      <c r="C199" s="103" t="str">
        <f>IF($A199="","",VLOOKUP($A199,'Annex 2 EHV charges'!$A:$P,3,0))</f>
        <v/>
      </c>
      <c r="D199" s="100" t="str">
        <f>IF($A199="","",VLOOKUP($A199,'Annex 2 EHV charges'!$A:$P,7,0))</f>
        <v/>
      </c>
      <c r="E199" s="98" t="str">
        <f>IFERROR(IF(VLOOKUP($A199,'Annex 2 EHV charges'!$A:$P,9,FALSE)=0,"",VLOOKUP($A199,'Annex 2 EHV charges'!$A:$P,9,FALSE)),"")</f>
        <v/>
      </c>
      <c r="F199" s="99" t="str">
        <f>IFERROR(IF(VLOOKUP($A199,'Annex 2 EHV charges'!$A:$P,10,FALSE)=0,"",VLOOKUP($A199,'Annex 2 EHV charges'!$A:$P,10,FALSE)),"")</f>
        <v/>
      </c>
      <c r="G199" s="98" t="str">
        <f>IFERROR(IF(VLOOKUP($A199,'Annex 2 EHV charges'!$A:$P,11,FALSE)=0,"",VLOOKUP($A199,'Annex 2 EHV charges'!$A:$P,11,FALSE)),"")</f>
        <v/>
      </c>
      <c r="H199" s="98" t="str">
        <f>IFERROR(IF(VLOOKUP($A199,'Annex 2 EHV charges'!$A:$P,12,FALSE)=0,"",VLOOKUP($A199,'Annex 2 EHV charges'!$A:$P,12,FALSE)),"")</f>
        <v/>
      </c>
    </row>
    <row r="200" spans="1:8" ht="30.75" customHeight="1" x14ac:dyDescent="0.2">
      <c r="A200" s="100" t="str">
        <f t="array" ref="A200">IFERROR(INDEX('Annex 2 EHV charges'!#REF!, MATCH(0, IF(ISBLANK('Annex 2 EHV charges'!#REF!),1, COUNTIF(A$4:$A199, 'Annex 2 EHV charges'!#REF!)), 0)),"")</f>
        <v/>
      </c>
      <c r="B200" s="102" t="str">
        <f>IF($A200="","",VLOOKUP($A200,'Annex 2 EHV charges'!$A:$P,2,0))</f>
        <v/>
      </c>
      <c r="C200" s="103" t="str">
        <f>IF($A200="","",VLOOKUP($A200,'Annex 2 EHV charges'!$A:$P,3,0))</f>
        <v/>
      </c>
      <c r="D200" s="100" t="str">
        <f>IF($A200="","",VLOOKUP($A200,'Annex 2 EHV charges'!$A:$P,7,0))</f>
        <v/>
      </c>
      <c r="E200" s="98" t="str">
        <f>IFERROR(IF(VLOOKUP($A200,'Annex 2 EHV charges'!$A:$P,9,FALSE)=0,"",VLOOKUP($A200,'Annex 2 EHV charges'!$A:$P,9,FALSE)),"")</f>
        <v/>
      </c>
      <c r="F200" s="99" t="str">
        <f>IFERROR(IF(VLOOKUP($A200,'Annex 2 EHV charges'!$A:$P,10,FALSE)=0,"",VLOOKUP($A200,'Annex 2 EHV charges'!$A:$P,10,FALSE)),"")</f>
        <v/>
      </c>
      <c r="G200" s="98" t="str">
        <f>IFERROR(IF(VLOOKUP($A200,'Annex 2 EHV charges'!$A:$P,11,FALSE)=0,"",VLOOKUP($A200,'Annex 2 EHV charges'!$A:$P,11,FALSE)),"")</f>
        <v/>
      </c>
      <c r="H200" s="98" t="str">
        <f>IFERROR(IF(VLOOKUP($A200,'Annex 2 EHV charges'!$A:$P,12,FALSE)=0,"",VLOOKUP($A200,'Annex 2 EHV charges'!$A:$P,12,FALSE)),"")</f>
        <v/>
      </c>
    </row>
    <row r="201" spans="1:8" ht="30.75" customHeight="1" x14ac:dyDescent="0.2">
      <c r="A201" s="100" t="str">
        <f t="array" ref="A201">IFERROR(INDEX('Annex 2 EHV charges'!#REF!, MATCH(0, IF(ISBLANK('Annex 2 EHV charges'!#REF!),1, COUNTIF(A$4:$A200, 'Annex 2 EHV charges'!#REF!)), 0)),"")</f>
        <v/>
      </c>
      <c r="B201" s="102" t="str">
        <f>IF($A201="","",VLOOKUP($A201,'Annex 2 EHV charges'!$A:$P,2,0))</f>
        <v/>
      </c>
      <c r="C201" s="103" t="str">
        <f>IF($A201="","",VLOOKUP($A201,'Annex 2 EHV charges'!$A:$P,3,0))</f>
        <v/>
      </c>
      <c r="D201" s="100" t="str">
        <f>IF($A201="","",VLOOKUP($A201,'Annex 2 EHV charges'!$A:$P,7,0))</f>
        <v/>
      </c>
      <c r="E201" s="98" t="str">
        <f>IFERROR(IF(VLOOKUP($A201,'Annex 2 EHV charges'!$A:$P,9,FALSE)=0,"",VLOOKUP($A201,'Annex 2 EHV charges'!$A:$P,9,FALSE)),"")</f>
        <v/>
      </c>
      <c r="F201" s="99" t="str">
        <f>IFERROR(IF(VLOOKUP($A201,'Annex 2 EHV charges'!$A:$P,10,FALSE)=0,"",VLOOKUP($A201,'Annex 2 EHV charges'!$A:$P,10,FALSE)),"")</f>
        <v/>
      </c>
      <c r="G201" s="98" t="str">
        <f>IFERROR(IF(VLOOKUP($A201,'Annex 2 EHV charges'!$A:$P,11,FALSE)=0,"",VLOOKUP($A201,'Annex 2 EHV charges'!$A:$P,11,FALSE)),"")</f>
        <v/>
      </c>
      <c r="H201" s="98" t="str">
        <f>IFERROR(IF(VLOOKUP($A201,'Annex 2 EHV charges'!$A:$P,12,FALSE)=0,"",VLOOKUP($A201,'Annex 2 EHV charges'!$A:$P,12,FALSE)),"")</f>
        <v/>
      </c>
    </row>
    <row r="202" spans="1:8" ht="30.75" customHeight="1" x14ac:dyDescent="0.2">
      <c r="A202" s="100" t="str">
        <f t="array" ref="A202">IFERROR(INDEX('Annex 2 EHV charges'!#REF!, MATCH(0, IF(ISBLANK('Annex 2 EHV charges'!#REF!),1, COUNTIF(A$4:$A201, 'Annex 2 EHV charges'!#REF!)), 0)),"")</f>
        <v/>
      </c>
      <c r="B202" s="102" t="str">
        <f>IF($A202="","",VLOOKUP($A202,'Annex 2 EHV charges'!$A:$P,2,0))</f>
        <v/>
      </c>
      <c r="C202" s="103" t="str">
        <f>IF($A202="","",VLOOKUP($A202,'Annex 2 EHV charges'!$A:$P,3,0))</f>
        <v/>
      </c>
      <c r="D202" s="100" t="str">
        <f>IF($A202="","",VLOOKUP($A202,'Annex 2 EHV charges'!$A:$P,7,0))</f>
        <v/>
      </c>
      <c r="E202" s="98" t="str">
        <f>IFERROR(IF(VLOOKUP($A202,'Annex 2 EHV charges'!$A:$P,9,FALSE)=0,"",VLOOKUP($A202,'Annex 2 EHV charges'!$A:$P,9,FALSE)),"")</f>
        <v/>
      </c>
      <c r="F202" s="99" t="str">
        <f>IFERROR(IF(VLOOKUP($A202,'Annex 2 EHV charges'!$A:$P,10,FALSE)=0,"",VLOOKUP($A202,'Annex 2 EHV charges'!$A:$P,10,FALSE)),"")</f>
        <v/>
      </c>
      <c r="G202" s="98" t="str">
        <f>IFERROR(IF(VLOOKUP($A202,'Annex 2 EHV charges'!$A:$P,11,FALSE)=0,"",VLOOKUP($A202,'Annex 2 EHV charges'!$A:$P,11,FALSE)),"")</f>
        <v/>
      </c>
      <c r="H202" s="98" t="str">
        <f>IFERROR(IF(VLOOKUP($A202,'Annex 2 EHV charges'!$A:$P,12,FALSE)=0,"",VLOOKUP($A202,'Annex 2 EHV charges'!$A:$P,12,FALSE)),"")</f>
        <v/>
      </c>
    </row>
    <row r="203" spans="1:8" ht="30.75" customHeight="1" x14ac:dyDescent="0.2">
      <c r="A203" s="100" t="str">
        <f t="array" ref="A203">IFERROR(INDEX('Annex 2 EHV charges'!#REF!, MATCH(0, IF(ISBLANK('Annex 2 EHV charges'!#REF!),1, COUNTIF(A$4:$A202, 'Annex 2 EHV charges'!#REF!)), 0)),"")</f>
        <v/>
      </c>
      <c r="B203" s="102" t="str">
        <f>IF($A203="","",VLOOKUP($A203,'Annex 2 EHV charges'!$A:$P,2,0))</f>
        <v/>
      </c>
      <c r="C203" s="103" t="str">
        <f>IF($A203="","",VLOOKUP($A203,'Annex 2 EHV charges'!$A:$P,3,0))</f>
        <v/>
      </c>
      <c r="D203" s="100" t="str">
        <f>IF($A203="","",VLOOKUP($A203,'Annex 2 EHV charges'!$A:$P,7,0))</f>
        <v/>
      </c>
      <c r="E203" s="98" t="str">
        <f>IFERROR(IF(VLOOKUP($A203,'Annex 2 EHV charges'!$A:$P,9,FALSE)=0,"",VLOOKUP($A203,'Annex 2 EHV charges'!$A:$P,9,FALSE)),"")</f>
        <v/>
      </c>
      <c r="F203" s="99" t="str">
        <f>IFERROR(IF(VLOOKUP($A203,'Annex 2 EHV charges'!$A:$P,10,FALSE)=0,"",VLOOKUP($A203,'Annex 2 EHV charges'!$A:$P,10,FALSE)),"")</f>
        <v/>
      </c>
      <c r="G203" s="98" t="str">
        <f>IFERROR(IF(VLOOKUP($A203,'Annex 2 EHV charges'!$A:$P,11,FALSE)=0,"",VLOOKUP($A203,'Annex 2 EHV charges'!$A:$P,11,FALSE)),"")</f>
        <v/>
      </c>
      <c r="H203" s="98" t="str">
        <f>IFERROR(IF(VLOOKUP($A203,'Annex 2 EHV charges'!$A:$P,12,FALSE)=0,"",VLOOKUP($A203,'Annex 2 EHV charges'!$A:$P,12,FALSE)),"")</f>
        <v/>
      </c>
    </row>
    <row r="204" spans="1:8" ht="30.75" customHeight="1" x14ac:dyDescent="0.2">
      <c r="A204" s="100" t="str">
        <f t="array" ref="A204">IFERROR(INDEX('Annex 2 EHV charges'!#REF!, MATCH(0, IF(ISBLANK('Annex 2 EHV charges'!#REF!),1, COUNTIF(A$4:$A203, 'Annex 2 EHV charges'!#REF!)), 0)),"")</f>
        <v/>
      </c>
      <c r="B204" s="102" t="str">
        <f>IF($A204="","",VLOOKUP($A204,'Annex 2 EHV charges'!$A:$P,2,0))</f>
        <v/>
      </c>
      <c r="C204" s="103" t="str">
        <f>IF($A204="","",VLOOKUP($A204,'Annex 2 EHV charges'!$A:$P,3,0))</f>
        <v/>
      </c>
      <c r="D204" s="100" t="str">
        <f>IF($A204="","",VLOOKUP($A204,'Annex 2 EHV charges'!$A:$P,7,0))</f>
        <v/>
      </c>
      <c r="E204" s="98" t="str">
        <f>IFERROR(IF(VLOOKUP($A204,'Annex 2 EHV charges'!$A:$P,9,FALSE)=0,"",VLOOKUP($A204,'Annex 2 EHV charges'!$A:$P,9,FALSE)),"")</f>
        <v/>
      </c>
      <c r="F204" s="99" t="str">
        <f>IFERROR(IF(VLOOKUP($A204,'Annex 2 EHV charges'!$A:$P,10,FALSE)=0,"",VLOOKUP($A204,'Annex 2 EHV charges'!$A:$P,10,FALSE)),"")</f>
        <v/>
      </c>
      <c r="G204" s="98" t="str">
        <f>IFERROR(IF(VLOOKUP($A204,'Annex 2 EHV charges'!$A:$P,11,FALSE)=0,"",VLOOKUP($A204,'Annex 2 EHV charges'!$A:$P,11,FALSE)),"")</f>
        <v/>
      </c>
      <c r="H204" s="98" t="str">
        <f>IFERROR(IF(VLOOKUP($A204,'Annex 2 EHV charges'!$A:$P,12,FALSE)=0,"",VLOOKUP($A204,'Annex 2 EHV charges'!$A:$P,12,FALSE)),"")</f>
        <v/>
      </c>
    </row>
    <row r="205" spans="1:8" ht="30.75" customHeight="1" x14ac:dyDescent="0.2">
      <c r="A205" s="100" t="str">
        <f t="array" ref="A205">IFERROR(INDEX('Annex 2 EHV charges'!#REF!, MATCH(0, IF(ISBLANK('Annex 2 EHV charges'!#REF!),1, COUNTIF(A$4:$A204, 'Annex 2 EHV charges'!#REF!)), 0)),"")</f>
        <v/>
      </c>
      <c r="B205" s="102" t="str">
        <f>IF($A205="","",VLOOKUP($A205,'Annex 2 EHV charges'!$A:$P,2,0))</f>
        <v/>
      </c>
      <c r="C205" s="103" t="str">
        <f>IF($A205="","",VLOOKUP($A205,'Annex 2 EHV charges'!$A:$P,3,0))</f>
        <v/>
      </c>
      <c r="D205" s="100" t="str">
        <f>IF($A205="","",VLOOKUP($A205,'Annex 2 EHV charges'!$A:$P,7,0))</f>
        <v/>
      </c>
      <c r="E205" s="98" t="str">
        <f>IFERROR(IF(VLOOKUP($A205,'Annex 2 EHV charges'!$A:$P,9,FALSE)=0,"",VLOOKUP($A205,'Annex 2 EHV charges'!$A:$P,9,FALSE)),"")</f>
        <v/>
      </c>
      <c r="F205" s="99" t="str">
        <f>IFERROR(IF(VLOOKUP($A205,'Annex 2 EHV charges'!$A:$P,10,FALSE)=0,"",VLOOKUP($A205,'Annex 2 EHV charges'!$A:$P,10,FALSE)),"")</f>
        <v/>
      </c>
      <c r="G205" s="98" t="str">
        <f>IFERROR(IF(VLOOKUP($A205,'Annex 2 EHV charges'!$A:$P,11,FALSE)=0,"",VLOOKUP($A205,'Annex 2 EHV charges'!$A:$P,11,FALSE)),"")</f>
        <v/>
      </c>
      <c r="H205" s="98" t="str">
        <f>IFERROR(IF(VLOOKUP($A205,'Annex 2 EHV charges'!$A:$P,12,FALSE)=0,"",VLOOKUP($A205,'Annex 2 EHV charges'!$A:$P,12,FALSE)),"")</f>
        <v/>
      </c>
    </row>
    <row r="206" spans="1:8" ht="30.75" customHeight="1" x14ac:dyDescent="0.2">
      <c r="A206" s="100" t="str">
        <f t="array" ref="A206">IFERROR(INDEX('Annex 2 EHV charges'!#REF!, MATCH(0, IF(ISBLANK('Annex 2 EHV charges'!#REF!),1, COUNTIF(A$4:$A205, 'Annex 2 EHV charges'!#REF!)), 0)),"")</f>
        <v/>
      </c>
      <c r="B206" s="102" t="str">
        <f>IF($A206="","",VLOOKUP($A206,'Annex 2 EHV charges'!$A:$P,2,0))</f>
        <v/>
      </c>
      <c r="C206" s="103" t="str">
        <f>IF($A206="","",VLOOKUP($A206,'Annex 2 EHV charges'!$A:$P,3,0))</f>
        <v/>
      </c>
      <c r="D206" s="100" t="str">
        <f>IF($A206="","",VLOOKUP($A206,'Annex 2 EHV charges'!$A:$P,7,0))</f>
        <v/>
      </c>
      <c r="E206" s="98" t="str">
        <f>IFERROR(IF(VLOOKUP($A206,'Annex 2 EHV charges'!$A:$P,9,FALSE)=0,"",VLOOKUP($A206,'Annex 2 EHV charges'!$A:$P,9,FALSE)),"")</f>
        <v/>
      </c>
      <c r="F206" s="99" t="str">
        <f>IFERROR(IF(VLOOKUP($A206,'Annex 2 EHV charges'!$A:$P,10,FALSE)=0,"",VLOOKUP($A206,'Annex 2 EHV charges'!$A:$P,10,FALSE)),"")</f>
        <v/>
      </c>
      <c r="G206" s="98" t="str">
        <f>IFERROR(IF(VLOOKUP($A206,'Annex 2 EHV charges'!$A:$P,11,FALSE)=0,"",VLOOKUP($A206,'Annex 2 EHV charges'!$A:$P,11,FALSE)),"")</f>
        <v/>
      </c>
      <c r="H206" s="98" t="str">
        <f>IFERROR(IF(VLOOKUP($A206,'Annex 2 EHV charges'!$A:$P,12,FALSE)=0,"",VLOOKUP($A206,'Annex 2 EHV charges'!$A:$P,12,FALSE)),"")</f>
        <v/>
      </c>
    </row>
    <row r="207" spans="1:8" ht="30.75" customHeight="1" x14ac:dyDescent="0.2">
      <c r="A207" s="100" t="str">
        <f t="array" ref="A207">IFERROR(INDEX('Annex 2 EHV charges'!#REF!, MATCH(0, IF(ISBLANK('Annex 2 EHV charges'!#REF!),1, COUNTIF(A$4:$A206, 'Annex 2 EHV charges'!#REF!)), 0)),"")</f>
        <v/>
      </c>
      <c r="B207" s="102" t="str">
        <f>IF($A207="","",VLOOKUP($A207,'Annex 2 EHV charges'!$A:$P,2,0))</f>
        <v/>
      </c>
      <c r="C207" s="103" t="str">
        <f>IF($A207="","",VLOOKUP($A207,'Annex 2 EHV charges'!$A:$P,3,0))</f>
        <v/>
      </c>
      <c r="D207" s="100" t="str">
        <f>IF($A207="","",VLOOKUP($A207,'Annex 2 EHV charges'!$A:$P,7,0))</f>
        <v/>
      </c>
      <c r="E207" s="98" t="str">
        <f>IFERROR(IF(VLOOKUP($A207,'Annex 2 EHV charges'!$A:$P,9,FALSE)=0,"",VLOOKUP($A207,'Annex 2 EHV charges'!$A:$P,9,FALSE)),"")</f>
        <v/>
      </c>
      <c r="F207" s="99" t="str">
        <f>IFERROR(IF(VLOOKUP($A207,'Annex 2 EHV charges'!$A:$P,10,FALSE)=0,"",VLOOKUP($A207,'Annex 2 EHV charges'!$A:$P,10,FALSE)),"")</f>
        <v/>
      </c>
      <c r="G207" s="98" t="str">
        <f>IFERROR(IF(VLOOKUP($A207,'Annex 2 EHV charges'!$A:$P,11,FALSE)=0,"",VLOOKUP($A207,'Annex 2 EHV charges'!$A:$P,11,FALSE)),"")</f>
        <v/>
      </c>
      <c r="H207" s="98" t="str">
        <f>IFERROR(IF(VLOOKUP($A207,'Annex 2 EHV charges'!$A:$P,12,FALSE)=0,"",VLOOKUP($A207,'Annex 2 EHV charges'!$A:$P,12,FALSE)),"")</f>
        <v/>
      </c>
    </row>
    <row r="208" spans="1:8" ht="30.75" customHeight="1" x14ac:dyDescent="0.2">
      <c r="A208" s="100" t="str">
        <f t="array" ref="A208">IFERROR(INDEX('Annex 2 EHV charges'!#REF!, MATCH(0, IF(ISBLANK('Annex 2 EHV charges'!#REF!),1, COUNTIF(A$4:$A207, 'Annex 2 EHV charges'!#REF!)), 0)),"")</f>
        <v/>
      </c>
      <c r="B208" s="102" t="str">
        <f>IF($A208="","",VLOOKUP($A208,'Annex 2 EHV charges'!$A:$P,2,0))</f>
        <v/>
      </c>
      <c r="C208" s="103" t="str">
        <f>IF($A208="","",VLOOKUP($A208,'Annex 2 EHV charges'!$A:$P,3,0))</f>
        <v/>
      </c>
      <c r="D208" s="100" t="str">
        <f>IF($A208="","",VLOOKUP($A208,'Annex 2 EHV charges'!$A:$P,7,0))</f>
        <v/>
      </c>
      <c r="E208" s="98" t="str">
        <f>IFERROR(IF(VLOOKUP($A208,'Annex 2 EHV charges'!$A:$P,9,FALSE)=0,"",VLOOKUP($A208,'Annex 2 EHV charges'!$A:$P,9,FALSE)),"")</f>
        <v/>
      </c>
      <c r="F208" s="99" t="str">
        <f>IFERROR(IF(VLOOKUP($A208,'Annex 2 EHV charges'!$A:$P,10,FALSE)=0,"",VLOOKUP($A208,'Annex 2 EHV charges'!$A:$P,10,FALSE)),"")</f>
        <v/>
      </c>
      <c r="G208" s="98" t="str">
        <f>IFERROR(IF(VLOOKUP($A208,'Annex 2 EHV charges'!$A:$P,11,FALSE)=0,"",VLOOKUP($A208,'Annex 2 EHV charges'!$A:$P,11,FALSE)),"")</f>
        <v/>
      </c>
      <c r="H208" s="98" t="str">
        <f>IFERROR(IF(VLOOKUP($A208,'Annex 2 EHV charges'!$A:$P,12,FALSE)=0,"",VLOOKUP($A208,'Annex 2 EHV charges'!$A:$P,12,FALSE)),"")</f>
        <v/>
      </c>
    </row>
    <row r="209" spans="1:8" ht="30.75" customHeight="1" x14ac:dyDescent="0.2">
      <c r="A209" s="100" t="str">
        <f t="array" ref="A209">IFERROR(INDEX('Annex 2 EHV charges'!#REF!, MATCH(0, IF(ISBLANK('Annex 2 EHV charges'!#REF!),1, COUNTIF(A$4:$A208, 'Annex 2 EHV charges'!#REF!)), 0)),"")</f>
        <v/>
      </c>
      <c r="B209" s="102" t="str">
        <f>IF($A209="","",VLOOKUP($A209,'Annex 2 EHV charges'!$A:$P,2,0))</f>
        <v/>
      </c>
      <c r="C209" s="103" t="str">
        <f>IF($A209="","",VLOOKUP($A209,'Annex 2 EHV charges'!$A:$P,3,0))</f>
        <v/>
      </c>
      <c r="D209" s="100" t="str">
        <f>IF($A209="","",VLOOKUP($A209,'Annex 2 EHV charges'!$A:$P,7,0))</f>
        <v/>
      </c>
      <c r="E209" s="98" t="str">
        <f>IFERROR(IF(VLOOKUP($A209,'Annex 2 EHV charges'!$A:$P,9,FALSE)=0,"",VLOOKUP($A209,'Annex 2 EHV charges'!$A:$P,9,FALSE)),"")</f>
        <v/>
      </c>
      <c r="F209" s="99" t="str">
        <f>IFERROR(IF(VLOOKUP($A209,'Annex 2 EHV charges'!$A:$P,10,FALSE)=0,"",VLOOKUP($A209,'Annex 2 EHV charges'!$A:$P,10,FALSE)),"")</f>
        <v/>
      </c>
      <c r="G209" s="98" t="str">
        <f>IFERROR(IF(VLOOKUP($A209,'Annex 2 EHV charges'!$A:$P,11,FALSE)=0,"",VLOOKUP($A209,'Annex 2 EHV charges'!$A:$P,11,FALSE)),"")</f>
        <v/>
      </c>
      <c r="H209" s="98" t="str">
        <f>IFERROR(IF(VLOOKUP($A209,'Annex 2 EHV charges'!$A:$P,12,FALSE)=0,"",VLOOKUP($A209,'Annex 2 EHV charges'!$A:$P,12,FALSE)),"")</f>
        <v/>
      </c>
    </row>
    <row r="210" spans="1:8" ht="30.75" customHeight="1" x14ac:dyDescent="0.2">
      <c r="A210" s="100" t="str">
        <f t="array" ref="A210">IFERROR(INDEX('Annex 2 EHV charges'!#REF!, MATCH(0, IF(ISBLANK('Annex 2 EHV charges'!#REF!),1, COUNTIF(A$4:$A209, 'Annex 2 EHV charges'!#REF!)), 0)),"")</f>
        <v/>
      </c>
      <c r="B210" s="102" t="str">
        <f>IF($A210="","",VLOOKUP($A210,'Annex 2 EHV charges'!$A:$P,2,0))</f>
        <v/>
      </c>
      <c r="C210" s="103" t="str">
        <f>IF($A210="","",VLOOKUP($A210,'Annex 2 EHV charges'!$A:$P,3,0))</f>
        <v/>
      </c>
      <c r="D210" s="100" t="str">
        <f>IF($A210="","",VLOOKUP($A210,'Annex 2 EHV charges'!$A:$P,7,0))</f>
        <v/>
      </c>
      <c r="E210" s="98" t="str">
        <f>IFERROR(IF(VLOOKUP($A210,'Annex 2 EHV charges'!$A:$P,9,FALSE)=0,"",VLOOKUP($A210,'Annex 2 EHV charges'!$A:$P,9,FALSE)),"")</f>
        <v/>
      </c>
      <c r="F210" s="99" t="str">
        <f>IFERROR(IF(VLOOKUP($A210,'Annex 2 EHV charges'!$A:$P,10,FALSE)=0,"",VLOOKUP($A210,'Annex 2 EHV charges'!$A:$P,10,FALSE)),"")</f>
        <v/>
      </c>
      <c r="G210" s="98" t="str">
        <f>IFERROR(IF(VLOOKUP($A210,'Annex 2 EHV charges'!$A:$P,11,FALSE)=0,"",VLOOKUP($A210,'Annex 2 EHV charges'!$A:$P,11,FALSE)),"")</f>
        <v/>
      </c>
      <c r="H210" s="98" t="str">
        <f>IFERROR(IF(VLOOKUP($A210,'Annex 2 EHV charges'!$A:$P,12,FALSE)=0,"",VLOOKUP($A210,'Annex 2 EHV charges'!$A:$P,12,FALSE)),"")</f>
        <v/>
      </c>
    </row>
    <row r="211" spans="1:8" ht="30.75" customHeight="1" x14ac:dyDescent="0.2">
      <c r="A211" s="100" t="str">
        <f t="array" ref="A211">IFERROR(INDEX('Annex 2 EHV charges'!#REF!, MATCH(0, IF(ISBLANK('Annex 2 EHV charges'!#REF!),1, COUNTIF(A$4:$A210, 'Annex 2 EHV charges'!#REF!)), 0)),"")</f>
        <v/>
      </c>
      <c r="B211" s="102" t="str">
        <f>IF($A211="","",VLOOKUP($A211,'Annex 2 EHV charges'!$A:$P,2,0))</f>
        <v/>
      </c>
      <c r="C211" s="103" t="str">
        <f>IF($A211="","",VLOOKUP($A211,'Annex 2 EHV charges'!$A:$P,3,0))</f>
        <v/>
      </c>
      <c r="D211" s="100" t="str">
        <f>IF($A211="","",VLOOKUP($A211,'Annex 2 EHV charges'!$A:$P,7,0))</f>
        <v/>
      </c>
      <c r="E211" s="98" t="str">
        <f>IFERROR(IF(VLOOKUP($A211,'Annex 2 EHV charges'!$A:$P,9,FALSE)=0,"",VLOOKUP($A211,'Annex 2 EHV charges'!$A:$P,9,FALSE)),"")</f>
        <v/>
      </c>
      <c r="F211" s="99" t="str">
        <f>IFERROR(IF(VLOOKUP($A211,'Annex 2 EHV charges'!$A:$P,10,FALSE)=0,"",VLOOKUP($A211,'Annex 2 EHV charges'!$A:$P,10,FALSE)),"")</f>
        <v/>
      </c>
      <c r="G211" s="98" t="str">
        <f>IFERROR(IF(VLOOKUP($A211,'Annex 2 EHV charges'!$A:$P,11,FALSE)=0,"",VLOOKUP($A211,'Annex 2 EHV charges'!$A:$P,11,FALSE)),"")</f>
        <v/>
      </c>
      <c r="H211" s="98" t="str">
        <f>IFERROR(IF(VLOOKUP($A211,'Annex 2 EHV charges'!$A:$P,12,FALSE)=0,"",VLOOKUP($A211,'Annex 2 EHV charges'!$A:$P,12,FALSE)),"")</f>
        <v/>
      </c>
    </row>
    <row r="212" spans="1:8" ht="30.75" customHeight="1" x14ac:dyDescent="0.2">
      <c r="A212" s="100" t="str">
        <f t="array" ref="A212">IFERROR(INDEX('Annex 2 EHV charges'!#REF!, MATCH(0, IF(ISBLANK('Annex 2 EHV charges'!#REF!),1, COUNTIF(A$4:$A211, 'Annex 2 EHV charges'!#REF!)), 0)),"")</f>
        <v/>
      </c>
      <c r="B212" s="102" t="str">
        <f>IF($A212="","",VLOOKUP($A212,'Annex 2 EHV charges'!$A:$P,2,0))</f>
        <v/>
      </c>
      <c r="C212" s="103" t="str">
        <f>IF($A212="","",VLOOKUP($A212,'Annex 2 EHV charges'!$A:$P,3,0))</f>
        <v/>
      </c>
      <c r="D212" s="100" t="str">
        <f>IF($A212="","",VLOOKUP($A212,'Annex 2 EHV charges'!$A:$P,7,0))</f>
        <v/>
      </c>
      <c r="E212" s="98" t="str">
        <f>IFERROR(IF(VLOOKUP($A212,'Annex 2 EHV charges'!$A:$P,9,FALSE)=0,"",VLOOKUP($A212,'Annex 2 EHV charges'!$A:$P,9,FALSE)),"")</f>
        <v/>
      </c>
      <c r="F212" s="99" t="str">
        <f>IFERROR(IF(VLOOKUP($A212,'Annex 2 EHV charges'!$A:$P,10,FALSE)=0,"",VLOOKUP($A212,'Annex 2 EHV charges'!$A:$P,10,FALSE)),"")</f>
        <v/>
      </c>
      <c r="G212" s="98" t="str">
        <f>IFERROR(IF(VLOOKUP($A212,'Annex 2 EHV charges'!$A:$P,11,FALSE)=0,"",VLOOKUP($A212,'Annex 2 EHV charges'!$A:$P,11,FALSE)),"")</f>
        <v/>
      </c>
      <c r="H212" s="98" t="str">
        <f>IFERROR(IF(VLOOKUP($A212,'Annex 2 EHV charges'!$A:$P,12,FALSE)=0,"",VLOOKUP($A212,'Annex 2 EHV charges'!$A:$P,12,FALSE)),"")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23"/>
  <sheetViews>
    <sheetView zoomScale="90" zoomScaleNormal="90" zoomScaleSheetLayoutView="100" workbookViewId="0">
      <selection activeCell="D5" sqref="D5"/>
    </sheetView>
  </sheetViews>
  <sheetFormatPr defaultColWidth="9.140625" defaultRowHeight="12.75" x14ac:dyDescent="0.2"/>
  <cols>
    <col min="1" max="1" width="14.7109375" style="30" customWidth="1"/>
    <col min="2" max="2" width="8.7109375" style="35" customWidth="1"/>
    <col min="3" max="3" width="17.28515625" style="35" bestFit="1" customWidth="1"/>
    <col min="4" max="4" width="50.7109375" style="35" customWidth="1"/>
    <col min="5" max="5" width="14.7109375" style="36" customWidth="1"/>
    <col min="6" max="7" width="14.7109375" style="37" customWidth="1"/>
    <col min="8" max="8" width="14.7109375" style="30" customWidth="1"/>
    <col min="9" max="9" width="15.5703125" style="30" customWidth="1"/>
    <col min="10" max="16384" width="9.140625" style="30"/>
  </cols>
  <sheetData>
    <row r="1" spans="1:15" ht="66.75" customHeight="1" x14ac:dyDescent="0.2">
      <c r="A1" s="242" t="s">
        <v>158</v>
      </c>
      <c r="B1" s="242"/>
      <c r="C1" s="242"/>
      <c r="D1" s="242"/>
      <c r="E1" s="242"/>
      <c r="F1" s="242"/>
      <c r="G1" s="242"/>
      <c r="H1" s="242"/>
    </row>
    <row r="2" spans="1:15" s="31" customFormat="1" ht="25.5" customHeight="1" x14ac:dyDescent="0.2">
      <c r="A2" s="249" t="str">
        <f>Overview!B4&amp; " - Effective from "&amp;Overview!D4&amp;" - "&amp;Overview!E4&amp;" EDCM export charges"</f>
        <v>Green Generation Energy Networks Cymru Limited - GSP_P - Effective from 1 April 2026 - DRAFT EDCM export charges</v>
      </c>
      <c r="B2" s="250"/>
      <c r="C2" s="250"/>
      <c r="D2" s="250"/>
      <c r="E2" s="250"/>
      <c r="F2" s="250"/>
      <c r="G2" s="250"/>
      <c r="H2" s="251"/>
    </row>
    <row r="3" spans="1:15" s="53" customFormat="1" ht="18" x14ac:dyDescent="0.2">
      <c r="A3" s="58"/>
      <c r="B3" s="101"/>
      <c r="C3" s="101"/>
      <c r="D3" s="59"/>
      <c r="E3" s="60"/>
      <c r="F3" s="60"/>
      <c r="G3" s="61"/>
      <c r="H3" s="61"/>
      <c r="I3" s="52"/>
      <c r="J3" s="52"/>
      <c r="K3" s="52"/>
      <c r="L3" s="52"/>
      <c r="M3" s="52"/>
      <c r="N3" s="52"/>
      <c r="O3" s="52"/>
    </row>
    <row r="4" spans="1:15" ht="60.75" customHeight="1" x14ac:dyDescent="0.2">
      <c r="A4" s="32" t="s">
        <v>160</v>
      </c>
      <c r="B4" s="33" t="s">
        <v>144</v>
      </c>
      <c r="C4" s="32" t="s">
        <v>147</v>
      </c>
      <c r="D4" s="34" t="s">
        <v>148</v>
      </c>
      <c r="E4" s="34" t="str">
        <f>'Annex 2 EHV charges'!M9</f>
        <v>Export
Super Red
unit charge
(p/kWh)</v>
      </c>
      <c r="F4" s="34" t="str">
        <f>'Annex 2 EHV charges'!N9</f>
        <v>Export
fixed charge
(p/day)</v>
      </c>
      <c r="G4" s="34" t="str">
        <f>'Annex 2 EHV charges'!O9</f>
        <v>Export
capacity charge
(p/kVA/day)</v>
      </c>
      <c r="H4" s="34" t="str">
        <f>'Annex 2 EHV charges'!P9</f>
        <v>Export
exceeded capacity charge
(p/kVA/day)</v>
      </c>
    </row>
    <row r="5" spans="1:15" ht="33.75" customHeight="1" x14ac:dyDescent="0.2">
      <c r="A5" s="104" t="str">
        <f t="array" ref="A5">IFERROR(INDEX('Annex 2 EHV charges'!#REF!, MATCH(0, IF(ISBLANK('Annex 2 EHV charges'!#REF!),1, COUNTIF(A$4:$A4, 'Annex 2 EHV charges'!#REF!)), 0)),"")</f>
        <v/>
      </c>
      <c r="B5" s="102" t="str">
        <f>IF($A5="","",VLOOKUP($A5,'Annex 2 EHV charges'!$D:$P,2,0))</f>
        <v/>
      </c>
      <c r="C5" s="103" t="str">
        <f>IF($A5="","",VLOOKUP($A5,'Annex 2 EHV charges'!$D:$P,3,0))</f>
        <v/>
      </c>
      <c r="D5" s="211" t="s">
        <v>833</v>
      </c>
      <c r="E5" s="105" t="str">
        <f>IFERROR(IF(VLOOKUP($A5,'Annex 2 EHV charges'!$D:$P,10,FALSE)=0,"",VLOOKUP($A5,'Annex 2 EHV charges'!$D:$P,10,FALSE)),"")</f>
        <v/>
      </c>
      <c r="F5" s="106" t="str">
        <f>IFERROR(IF(VLOOKUP($A5,'Annex 2 EHV charges'!$D:$P,11,FALSE)=0,"",VLOOKUP($A5,'Annex 2 EHV charges'!$D:$P,11,FALSE)),"")</f>
        <v/>
      </c>
      <c r="G5" s="107" t="str">
        <f>IFERROR(IF(VLOOKUP($A5,'Annex 2 EHV charges'!$D:$P,12,FALSE)=0,"",VLOOKUP($A5,'Annex 2 EHV charges'!$D:$P,12,FALSE)),"")</f>
        <v/>
      </c>
      <c r="H5" s="107" t="str">
        <f>IFERROR(IF(VLOOKUP($A5,'Annex 2 EHV charges'!$D:$P,13,FALSE)=0,"",VLOOKUP($A5,'Annex 2 EHV charges'!$D:$P,13,FALSE)),"")</f>
        <v/>
      </c>
    </row>
    <row r="6" spans="1:15" ht="33.75" customHeight="1" x14ac:dyDescent="0.2">
      <c r="A6" s="104" t="str">
        <f t="array" ref="A6">IFERROR(INDEX('Annex 2 EHV charges'!#REF!, MATCH(0, IF(ISBLANK('Annex 2 EHV charges'!#REF!),1, COUNTIF(A$4:$A5, 'Annex 2 EHV charges'!#REF!)), 0)),"")</f>
        <v/>
      </c>
      <c r="B6" s="102" t="str">
        <f>IF($A6="","",VLOOKUP($A6,'Annex 2 EHV charges'!$D:$P,2,0))</f>
        <v/>
      </c>
      <c r="C6" s="103" t="str">
        <f>IF($A6="","",VLOOKUP($A6,'Annex 2 EHV charges'!$D:$P,3,0))</f>
        <v/>
      </c>
      <c r="D6" s="100" t="str">
        <f>IF($A6="","",VLOOKUP($A6,'Annex 2 EHV charges'!$D:$P,4,0))</f>
        <v/>
      </c>
      <c r="E6" s="105" t="str">
        <f>IFERROR(IF(VLOOKUP($A6,'Annex 2 EHV charges'!$D:$P,10,FALSE)=0,"",VLOOKUP($A6,'Annex 2 EHV charges'!$D:$P,10,FALSE)),"")</f>
        <v/>
      </c>
      <c r="F6" s="106" t="str">
        <f>IFERROR(IF(VLOOKUP($A6,'Annex 2 EHV charges'!$D:$P,11,FALSE)=0,"",VLOOKUP($A6,'Annex 2 EHV charges'!$D:$P,11,FALSE)),"")</f>
        <v/>
      </c>
      <c r="G6" s="107" t="str">
        <f>IFERROR(IF(VLOOKUP($A6,'Annex 2 EHV charges'!$D:$P,12,FALSE)=0,"",VLOOKUP($A6,'Annex 2 EHV charges'!$D:$P,12,FALSE)),"")</f>
        <v/>
      </c>
      <c r="H6" s="107" t="str">
        <f>IFERROR(IF(VLOOKUP($A6,'Annex 2 EHV charges'!$D:$P,13,FALSE)=0,"",VLOOKUP($A6,'Annex 2 EHV charges'!$D:$P,13,FALSE)),"")</f>
        <v/>
      </c>
    </row>
    <row r="7" spans="1:15" ht="33.75" customHeight="1" x14ac:dyDescent="0.2">
      <c r="A7" s="104" t="str">
        <f t="array" ref="A7">IFERROR(INDEX('Annex 2 EHV charges'!#REF!, MATCH(0, IF(ISBLANK('Annex 2 EHV charges'!#REF!),1, COUNTIF(A$4:$A6, 'Annex 2 EHV charges'!#REF!)), 0)),"")</f>
        <v/>
      </c>
      <c r="B7" s="102" t="str">
        <f>IF($A7="","",VLOOKUP($A7,'Annex 2 EHV charges'!$D:$P,2,0))</f>
        <v/>
      </c>
      <c r="C7" s="103" t="str">
        <f>IF($A7="","",VLOOKUP($A7,'Annex 2 EHV charges'!$D:$P,3,0))</f>
        <v/>
      </c>
      <c r="D7" s="100" t="str">
        <f>IF($A7="","",VLOOKUP($A7,'Annex 2 EHV charges'!$D:$P,4,0))</f>
        <v/>
      </c>
      <c r="E7" s="105" t="str">
        <f>IFERROR(IF(VLOOKUP($A7,'Annex 2 EHV charges'!$D:$P,10,FALSE)=0,"",VLOOKUP($A7,'Annex 2 EHV charges'!$D:$P,10,FALSE)),"")</f>
        <v/>
      </c>
      <c r="F7" s="106" t="str">
        <f>IFERROR(IF(VLOOKUP($A7,'Annex 2 EHV charges'!$D:$P,11,FALSE)=0,"",VLOOKUP($A7,'Annex 2 EHV charges'!$D:$P,11,FALSE)),"")</f>
        <v/>
      </c>
      <c r="G7" s="107" t="str">
        <f>IFERROR(IF(VLOOKUP($A7,'Annex 2 EHV charges'!$D:$P,12,FALSE)=0,"",VLOOKUP($A7,'Annex 2 EHV charges'!$D:$P,12,FALSE)),"")</f>
        <v/>
      </c>
      <c r="H7" s="107" t="str">
        <f>IFERROR(IF(VLOOKUP($A7,'Annex 2 EHV charges'!$D:$P,13,FALSE)=0,"",VLOOKUP($A7,'Annex 2 EHV charges'!$D:$P,13,FALSE)),"")</f>
        <v/>
      </c>
    </row>
    <row r="8" spans="1:15" ht="33.75" customHeight="1" x14ac:dyDescent="0.2">
      <c r="A8" s="104" t="str">
        <f t="array" ref="A8">IFERROR(INDEX('Annex 2 EHV charges'!#REF!, MATCH(0, IF(ISBLANK('Annex 2 EHV charges'!#REF!),1, COUNTIF(A$4:$A7, 'Annex 2 EHV charges'!#REF!)), 0)),"")</f>
        <v/>
      </c>
      <c r="B8" s="102" t="str">
        <f>IF($A8="","",VLOOKUP($A8,'Annex 2 EHV charges'!$D:$P,2,0))</f>
        <v/>
      </c>
      <c r="C8" s="103" t="str">
        <f>IF($A8="","",VLOOKUP($A8,'Annex 2 EHV charges'!$D:$P,3,0))</f>
        <v/>
      </c>
      <c r="D8" s="100" t="str">
        <f>IF($A8="","",VLOOKUP($A8,'Annex 2 EHV charges'!$D:$P,4,0))</f>
        <v/>
      </c>
      <c r="E8" s="105" t="str">
        <f>IFERROR(IF(VLOOKUP($A8,'Annex 2 EHV charges'!$D:$P,10,FALSE)=0,"",VLOOKUP($A8,'Annex 2 EHV charges'!$D:$P,10,FALSE)),"")</f>
        <v/>
      </c>
      <c r="F8" s="106" t="str">
        <f>IFERROR(IF(VLOOKUP($A8,'Annex 2 EHV charges'!$D:$P,11,FALSE)=0,"",VLOOKUP($A8,'Annex 2 EHV charges'!$D:$P,11,FALSE)),"")</f>
        <v/>
      </c>
      <c r="G8" s="107" t="str">
        <f>IFERROR(IF(VLOOKUP($A8,'Annex 2 EHV charges'!$D:$P,12,FALSE)=0,"",VLOOKUP($A8,'Annex 2 EHV charges'!$D:$P,12,FALSE)),"")</f>
        <v/>
      </c>
      <c r="H8" s="107" t="str">
        <f>IFERROR(IF(VLOOKUP($A8,'Annex 2 EHV charges'!$D:$P,13,FALSE)=0,"",VLOOKUP($A8,'Annex 2 EHV charges'!$D:$P,13,FALSE)),"")</f>
        <v/>
      </c>
    </row>
    <row r="9" spans="1:15" ht="33.75" customHeight="1" x14ac:dyDescent="0.2">
      <c r="A9" s="104" t="str">
        <f t="array" ref="A9">IFERROR(INDEX('Annex 2 EHV charges'!#REF!, MATCH(0, IF(ISBLANK('Annex 2 EHV charges'!#REF!),1, COUNTIF(A$4:$A8, 'Annex 2 EHV charges'!#REF!)), 0)),"")</f>
        <v/>
      </c>
      <c r="B9" s="102" t="str">
        <f>IF($A9="","",VLOOKUP($A9,'Annex 2 EHV charges'!$D:$P,2,0))</f>
        <v/>
      </c>
      <c r="C9" s="103" t="str">
        <f>IF($A9="","",VLOOKUP($A9,'Annex 2 EHV charges'!$D:$P,3,0))</f>
        <v/>
      </c>
      <c r="D9" s="100" t="str">
        <f>IF($A9="","",VLOOKUP($A9,'Annex 2 EHV charges'!$D:$P,4,0))</f>
        <v/>
      </c>
      <c r="E9" s="105" t="str">
        <f>IFERROR(IF(VLOOKUP($A9,'Annex 2 EHV charges'!$D:$P,10,FALSE)=0,"",VLOOKUP($A9,'Annex 2 EHV charges'!$D:$P,10,FALSE)),"")</f>
        <v/>
      </c>
      <c r="F9" s="106" t="str">
        <f>IFERROR(IF(VLOOKUP($A9,'Annex 2 EHV charges'!$D:$P,11,FALSE)=0,"",VLOOKUP($A9,'Annex 2 EHV charges'!$D:$P,11,FALSE)),"")</f>
        <v/>
      </c>
      <c r="G9" s="107" t="str">
        <f>IFERROR(IF(VLOOKUP($A9,'Annex 2 EHV charges'!$D:$P,12,FALSE)=0,"",VLOOKUP($A9,'Annex 2 EHV charges'!$D:$P,12,FALSE)),"")</f>
        <v/>
      </c>
      <c r="H9" s="107" t="str">
        <f>IFERROR(IF(VLOOKUP($A9,'Annex 2 EHV charges'!$D:$P,13,FALSE)=0,"",VLOOKUP($A9,'Annex 2 EHV charges'!$D:$P,13,FALSE)),"")</f>
        <v/>
      </c>
    </row>
    <row r="10" spans="1:15" ht="33.75" customHeight="1" x14ac:dyDescent="0.2">
      <c r="A10" s="104" t="str">
        <f t="array" ref="A10">IFERROR(INDEX('Annex 2 EHV charges'!#REF!, MATCH(0, IF(ISBLANK('Annex 2 EHV charges'!#REF!),1, COUNTIF(A$4:$A9, 'Annex 2 EHV charges'!#REF!)), 0)),"")</f>
        <v/>
      </c>
      <c r="B10" s="102" t="str">
        <f>IF($A10="","",VLOOKUP($A10,'Annex 2 EHV charges'!$D:$P,2,0))</f>
        <v/>
      </c>
      <c r="C10" s="103" t="str">
        <f>IF($A10="","",VLOOKUP($A10,'Annex 2 EHV charges'!$D:$P,3,0))</f>
        <v/>
      </c>
      <c r="D10" s="100" t="str">
        <f>IF($A10="","",VLOOKUP($A10,'Annex 2 EHV charges'!$D:$P,4,0))</f>
        <v/>
      </c>
      <c r="E10" s="105" t="str">
        <f>IFERROR(IF(VLOOKUP($A10,'Annex 2 EHV charges'!$D:$P,10,FALSE)=0,"",VLOOKUP($A10,'Annex 2 EHV charges'!$D:$P,10,FALSE)),"")</f>
        <v/>
      </c>
      <c r="F10" s="106" t="str">
        <f>IFERROR(IF(VLOOKUP($A10,'Annex 2 EHV charges'!$D:$P,11,FALSE)=0,"",VLOOKUP($A10,'Annex 2 EHV charges'!$D:$P,11,FALSE)),"")</f>
        <v/>
      </c>
      <c r="G10" s="107" t="str">
        <f>IFERROR(IF(VLOOKUP($A10,'Annex 2 EHV charges'!$D:$P,12,FALSE)=0,"",VLOOKUP($A10,'Annex 2 EHV charges'!$D:$P,12,FALSE)),"")</f>
        <v/>
      </c>
      <c r="H10" s="107" t="str">
        <f>IFERROR(IF(VLOOKUP($A10,'Annex 2 EHV charges'!$D:$P,13,FALSE)=0,"",VLOOKUP($A10,'Annex 2 EHV charges'!$D:$P,13,FALSE)),"")</f>
        <v/>
      </c>
    </row>
    <row r="11" spans="1:15" ht="33.75" customHeight="1" x14ac:dyDescent="0.2">
      <c r="A11" s="104" t="str">
        <f t="array" ref="A11">IFERROR(INDEX('Annex 2 EHV charges'!#REF!, MATCH(0, IF(ISBLANK('Annex 2 EHV charges'!#REF!),1, COUNTIF(A$4:$A10, 'Annex 2 EHV charges'!#REF!)), 0)),"")</f>
        <v/>
      </c>
      <c r="B11" s="102" t="str">
        <f>IF($A11="","",VLOOKUP($A11,'Annex 2 EHV charges'!$D:$P,2,0))</f>
        <v/>
      </c>
      <c r="C11" s="103" t="str">
        <f>IF($A11="","",VLOOKUP($A11,'Annex 2 EHV charges'!$D:$P,3,0))</f>
        <v/>
      </c>
      <c r="D11" s="100" t="str">
        <f>IF($A11="","",VLOOKUP($A11,'Annex 2 EHV charges'!$D:$P,4,0))</f>
        <v/>
      </c>
      <c r="E11" s="105" t="str">
        <f>IFERROR(IF(VLOOKUP($A11,'Annex 2 EHV charges'!$D:$P,10,FALSE)=0,"",VLOOKUP($A11,'Annex 2 EHV charges'!$D:$P,10,FALSE)),"")</f>
        <v/>
      </c>
      <c r="F11" s="106" t="str">
        <f>IFERROR(IF(VLOOKUP($A11,'Annex 2 EHV charges'!$D:$P,11,FALSE)=0,"",VLOOKUP($A11,'Annex 2 EHV charges'!$D:$P,11,FALSE)),"")</f>
        <v/>
      </c>
      <c r="G11" s="107" t="str">
        <f>IFERROR(IF(VLOOKUP($A11,'Annex 2 EHV charges'!$D:$P,12,FALSE)=0,"",VLOOKUP($A11,'Annex 2 EHV charges'!$D:$P,12,FALSE)),"")</f>
        <v/>
      </c>
      <c r="H11" s="107" t="str">
        <f>IFERROR(IF(VLOOKUP($A11,'Annex 2 EHV charges'!$D:$P,13,FALSE)=0,"",VLOOKUP($A11,'Annex 2 EHV charges'!$D:$P,13,FALSE)),"")</f>
        <v/>
      </c>
    </row>
    <row r="12" spans="1:15" ht="33.75" customHeight="1" x14ac:dyDescent="0.2">
      <c r="A12" s="104" t="str">
        <f t="array" ref="A12">IFERROR(INDEX('Annex 2 EHV charges'!#REF!, MATCH(0, IF(ISBLANK('Annex 2 EHV charges'!#REF!),1, COUNTIF(A$4:$A11, 'Annex 2 EHV charges'!#REF!)), 0)),"")</f>
        <v/>
      </c>
      <c r="B12" s="102" t="str">
        <f>IF($A12="","",VLOOKUP($A12,'Annex 2 EHV charges'!$D:$P,2,0))</f>
        <v/>
      </c>
      <c r="C12" s="103" t="str">
        <f>IF($A12="","",VLOOKUP($A12,'Annex 2 EHV charges'!$D:$P,3,0))</f>
        <v/>
      </c>
      <c r="D12" s="100" t="str">
        <f>IF($A12="","",VLOOKUP($A12,'Annex 2 EHV charges'!$D:$P,4,0))</f>
        <v/>
      </c>
      <c r="E12" s="105" t="str">
        <f>IFERROR(IF(VLOOKUP($A12,'Annex 2 EHV charges'!$D:$P,10,FALSE)=0,"",VLOOKUP($A12,'Annex 2 EHV charges'!$D:$P,10,FALSE)),"")</f>
        <v/>
      </c>
      <c r="F12" s="106" t="str">
        <f>IFERROR(IF(VLOOKUP($A12,'Annex 2 EHV charges'!$D:$P,11,FALSE)=0,"",VLOOKUP($A12,'Annex 2 EHV charges'!$D:$P,11,FALSE)),"")</f>
        <v/>
      </c>
      <c r="G12" s="107" t="str">
        <f>IFERROR(IF(VLOOKUP($A12,'Annex 2 EHV charges'!$D:$P,12,FALSE)=0,"",VLOOKUP($A12,'Annex 2 EHV charges'!$D:$P,12,FALSE)),"")</f>
        <v/>
      </c>
      <c r="H12" s="107" t="str">
        <f>IFERROR(IF(VLOOKUP($A12,'Annex 2 EHV charges'!$D:$P,13,FALSE)=0,"",VLOOKUP($A12,'Annex 2 EHV charges'!$D:$P,13,FALSE)),"")</f>
        <v/>
      </c>
    </row>
    <row r="13" spans="1:15" ht="33.75" customHeight="1" x14ac:dyDescent="0.2">
      <c r="A13" s="104" t="str">
        <f t="array" ref="A13">IFERROR(INDEX('Annex 2 EHV charges'!#REF!, MATCH(0, IF(ISBLANK('Annex 2 EHV charges'!#REF!),1, COUNTIF(A$4:$A12, 'Annex 2 EHV charges'!#REF!)), 0)),"")</f>
        <v/>
      </c>
      <c r="B13" s="102" t="str">
        <f>IF($A13="","",VLOOKUP($A13,'Annex 2 EHV charges'!$D:$P,2,0))</f>
        <v/>
      </c>
      <c r="C13" s="103" t="str">
        <f>IF($A13="","",VLOOKUP($A13,'Annex 2 EHV charges'!$D:$P,3,0))</f>
        <v/>
      </c>
      <c r="D13" s="100" t="str">
        <f>IF($A13="","",VLOOKUP($A13,'Annex 2 EHV charges'!$D:$P,4,0))</f>
        <v/>
      </c>
      <c r="E13" s="105" t="str">
        <f>IFERROR(IF(VLOOKUP($A13,'Annex 2 EHV charges'!$D:$P,10,FALSE)=0,"",VLOOKUP($A13,'Annex 2 EHV charges'!$D:$P,10,FALSE)),"")</f>
        <v/>
      </c>
      <c r="F13" s="106" t="str">
        <f>IFERROR(IF(VLOOKUP($A13,'Annex 2 EHV charges'!$D:$P,11,FALSE)=0,"",VLOOKUP($A13,'Annex 2 EHV charges'!$D:$P,11,FALSE)),"")</f>
        <v/>
      </c>
      <c r="G13" s="107" t="str">
        <f>IFERROR(IF(VLOOKUP($A13,'Annex 2 EHV charges'!$D:$P,12,FALSE)=0,"",VLOOKUP($A13,'Annex 2 EHV charges'!$D:$P,12,FALSE)),"")</f>
        <v/>
      </c>
      <c r="H13" s="107" t="str">
        <f>IFERROR(IF(VLOOKUP($A13,'Annex 2 EHV charges'!$D:$P,13,FALSE)=0,"",VLOOKUP($A13,'Annex 2 EHV charges'!$D:$P,13,FALSE)),"")</f>
        <v/>
      </c>
    </row>
    <row r="14" spans="1:15" ht="33.75" customHeight="1" x14ac:dyDescent="0.2">
      <c r="A14" s="104" t="str">
        <f t="array" ref="A14">IFERROR(INDEX('Annex 2 EHV charges'!#REF!, MATCH(0, IF(ISBLANK('Annex 2 EHV charges'!#REF!),1, COUNTIF(A$4:$A13, 'Annex 2 EHV charges'!#REF!)), 0)),"")</f>
        <v/>
      </c>
      <c r="B14" s="102" t="str">
        <f>IF($A14="","",VLOOKUP($A14,'Annex 2 EHV charges'!$D:$P,2,0))</f>
        <v/>
      </c>
      <c r="C14" s="103" t="str">
        <f>IF($A14="","",VLOOKUP($A14,'Annex 2 EHV charges'!$D:$P,3,0))</f>
        <v/>
      </c>
      <c r="D14" s="100" t="str">
        <f>IF($A14="","",VLOOKUP($A14,'Annex 2 EHV charges'!$D:$P,4,0))</f>
        <v/>
      </c>
      <c r="E14" s="105" t="str">
        <f>IFERROR(IF(VLOOKUP($A14,'Annex 2 EHV charges'!$D:$P,10,FALSE)=0,"",VLOOKUP($A14,'Annex 2 EHV charges'!$D:$P,10,FALSE)),"")</f>
        <v/>
      </c>
      <c r="F14" s="106" t="str">
        <f>IFERROR(IF(VLOOKUP($A14,'Annex 2 EHV charges'!$D:$P,11,FALSE)=0,"",VLOOKUP($A14,'Annex 2 EHV charges'!$D:$P,11,FALSE)),"")</f>
        <v/>
      </c>
      <c r="G14" s="107" t="str">
        <f>IFERROR(IF(VLOOKUP($A14,'Annex 2 EHV charges'!$D:$P,12,FALSE)=0,"",VLOOKUP($A14,'Annex 2 EHV charges'!$D:$P,12,FALSE)),"")</f>
        <v/>
      </c>
      <c r="H14" s="107" t="str">
        <f>IFERROR(IF(VLOOKUP($A14,'Annex 2 EHV charges'!$D:$P,13,FALSE)=0,"",VLOOKUP($A14,'Annex 2 EHV charges'!$D:$P,13,FALSE)),"")</f>
        <v/>
      </c>
    </row>
    <row r="15" spans="1:15" ht="33.75" customHeight="1" x14ac:dyDescent="0.2">
      <c r="A15" s="104" t="str">
        <f t="array" ref="A15">IFERROR(INDEX('Annex 2 EHV charges'!#REF!, MATCH(0, IF(ISBLANK('Annex 2 EHV charges'!#REF!),1, COUNTIF(A$4:$A14, 'Annex 2 EHV charges'!#REF!)), 0)),"")</f>
        <v/>
      </c>
      <c r="B15" s="102" t="str">
        <f>IF($A15="","",VLOOKUP($A15,'Annex 2 EHV charges'!$D:$P,2,0))</f>
        <v/>
      </c>
      <c r="C15" s="103" t="str">
        <f>IF($A15="","",VLOOKUP($A15,'Annex 2 EHV charges'!$D:$P,3,0))</f>
        <v/>
      </c>
      <c r="D15" s="100" t="str">
        <f>IF($A15="","",VLOOKUP($A15,'Annex 2 EHV charges'!$D:$P,4,0))</f>
        <v/>
      </c>
      <c r="E15" s="105" t="str">
        <f>IFERROR(IF(VLOOKUP($A15,'Annex 2 EHV charges'!$D:$P,10,FALSE)=0,"",VLOOKUP($A15,'Annex 2 EHV charges'!$D:$P,10,FALSE)),"")</f>
        <v/>
      </c>
      <c r="F15" s="106" t="str">
        <f>IFERROR(IF(VLOOKUP($A15,'Annex 2 EHV charges'!$D:$P,11,FALSE)=0,"",VLOOKUP($A15,'Annex 2 EHV charges'!$D:$P,11,FALSE)),"")</f>
        <v/>
      </c>
      <c r="G15" s="107" t="str">
        <f>IFERROR(IF(VLOOKUP($A15,'Annex 2 EHV charges'!$D:$P,12,FALSE)=0,"",VLOOKUP($A15,'Annex 2 EHV charges'!$D:$P,12,FALSE)),"")</f>
        <v/>
      </c>
      <c r="H15" s="107" t="str">
        <f>IFERROR(IF(VLOOKUP($A15,'Annex 2 EHV charges'!$D:$P,13,FALSE)=0,"",VLOOKUP($A15,'Annex 2 EHV charges'!$D:$P,13,FALSE)),"")</f>
        <v/>
      </c>
    </row>
    <row r="16" spans="1:15" ht="33.75" customHeight="1" x14ac:dyDescent="0.2">
      <c r="A16" s="104" t="str">
        <f t="array" ref="A16">IFERROR(INDEX('Annex 2 EHV charges'!#REF!, MATCH(0, IF(ISBLANK('Annex 2 EHV charges'!#REF!),1, COUNTIF(A$4:$A15, 'Annex 2 EHV charges'!#REF!)), 0)),"")</f>
        <v/>
      </c>
      <c r="B16" s="102" t="str">
        <f>IF($A16="","",VLOOKUP($A16,'Annex 2 EHV charges'!$D:$P,2,0))</f>
        <v/>
      </c>
      <c r="C16" s="103" t="str">
        <f>IF($A16="","",VLOOKUP($A16,'Annex 2 EHV charges'!$D:$P,3,0))</f>
        <v/>
      </c>
      <c r="D16" s="100" t="str">
        <f>IF($A16="","",VLOOKUP($A16,'Annex 2 EHV charges'!$D:$P,4,0))</f>
        <v/>
      </c>
      <c r="E16" s="105" t="str">
        <f>IFERROR(IF(VLOOKUP($A16,'Annex 2 EHV charges'!$D:$P,10,FALSE)=0,"",VLOOKUP($A16,'Annex 2 EHV charges'!$D:$P,10,FALSE)),"")</f>
        <v/>
      </c>
      <c r="F16" s="106" t="str">
        <f>IFERROR(IF(VLOOKUP($A16,'Annex 2 EHV charges'!$D:$P,11,FALSE)=0,"",VLOOKUP($A16,'Annex 2 EHV charges'!$D:$P,11,FALSE)),"")</f>
        <v/>
      </c>
      <c r="G16" s="107" t="str">
        <f>IFERROR(IF(VLOOKUP($A16,'Annex 2 EHV charges'!$D:$P,12,FALSE)=0,"",VLOOKUP($A16,'Annex 2 EHV charges'!$D:$P,12,FALSE)),"")</f>
        <v/>
      </c>
      <c r="H16" s="107" t="str">
        <f>IFERROR(IF(VLOOKUP($A16,'Annex 2 EHV charges'!$D:$P,13,FALSE)=0,"",VLOOKUP($A16,'Annex 2 EHV charges'!$D:$P,13,FALSE)),"")</f>
        <v/>
      </c>
    </row>
    <row r="17" spans="1:8" ht="33.75" customHeight="1" x14ac:dyDescent="0.2">
      <c r="A17" s="104" t="str">
        <f t="array" ref="A17">IFERROR(INDEX('Annex 2 EHV charges'!#REF!, MATCH(0, IF(ISBLANK('Annex 2 EHV charges'!#REF!),1, COUNTIF(A$4:$A16, 'Annex 2 EHV charges'!#REF!)), 0)),"")</f>
        <v/>
      </c>
      <c r="B17" s="102" t="str">
        <f>IF($A17="","",VLOOKUP($A17,'Annex 2 EHV charges'!$D:$P,2,0))</f>
        <v/>
      </c>
      <c r="C17" s="103" t="str">
        <f>IF($A17="","",VLOOKUP($A17,'Annex 2 EHV charges'!$D:$P,3,0))</f>
        <v/>
      </c>
      <c r="D17" s="100" t="str">
        <f>IF($A17="","",VLOOKUP($A17,'Annex 2 EHV charges'!$D:$P,4,0))</f>
        <v/>
      </c>
      <c r="E17" s="105" t="str">
        <f>IFERROR(IF(VLOOKUP($A17,'Annex 2 EHV charges'!$D:$P,10,FALSE)=0,"",VLOOKUP($A17,'Annex 2 EHV charges'!$D:$P,10,FALSE)),"")</f>
        <v/>
      </c>
      <c r="F17" s="106" t="str">
        <f>IFERROR(IF(VLOOKUP($A17,'Annex 2 EHV charges'!$D:$P,11,FALSE)=0,"",VLOOKUP($A17,'Annex 2 EHV charges'!$D:$P,11,FALSE)),"")</f>
        <v/>
      </c>
      <c r="G17" s="107" t="str">
        <f>IFERROR(IF(VLOOKUP($A17,'Annex 2 EHV charges'!$D:$P,12,FALSE)=0,"",VLOOKUP($A17,'Annex 2 EHV charges'!$D:$P,12,FALSE)),"")</f>
        <v/>
      </c>
      <c r="H17" s="107" t="str">
        <f>IFERROR(IF(VLOOKUP($A17,'Annex 2 EHV charges'!$D:$P,13,FALSE)=0,"",VLOOKUP($A17,'Annex 2 EHV charges'!$D:$P,13,FALSE)),"")</f>
        <v/>
      </c>
    </row>
    <row r="18" spans="1:8" ht="33.75" customHeight="1" x14ac:dyDescent="0.2">
      <c r="A18" s="104" t="str">
        <f t="array" ref="A18">IFERROR(INDEX('Annex 2 EHV charges'!#REF!, MATCH(0, IF(ISBLANK('Annex 2 EHV charges'!#REF!),1, COUNTIF(A$4:$A17, 'Annex 2 EHV charges'!#REF!)), 0)),"")</f>
        <v/>
      </c>
      <c r="B18" s="102" t="str">
        <f>IF($A18="","",VLOOKUP($A18,'Annex 2 EHV charges'!$D:$P,2,0))</f>
        <v/>
      </c>
      <c r="C18" s="103" t="str">
        <f>IF($A18="","",VLOOKUP($A18,'Annex 2 EHV charges'!$D:$P,3,0))</f>
        <v/>
      </c>
      <c r="D18" s="100" t="str">
        <f>IF($A18="","",VLOOKUP($A18,'Annex 2 EHV charges'!$D:$P,4,0))</f>
        <v/>
      </c>
      <c r="E18" s="105" t="str">
        <f>IFERROR(IF(VLOOKUP($A18,'Annex 2 EHV charges'!$D:$P,10,FALSE)=0,"",VLOOKUP($A18,'Annex 2 EHV charges'!$D:$P,10,FALSE)),"")</f>
        <v/>
      </c>
      <c r="F18" s="106" t="str">
        <f>IFERROR(IF(VLOOKUP($A18,'Annex 2 EHV charges'!$D:$P,11,FALSE)=0,"",VLOOKUP($A18,'Annex 2 EHV charges'!$D:$P,11,FALSE)),"")</f>
        <v/>
      </c>
      <c r="G18" s="107" t="str">
        <f>IFERROR(IF(VLOOKUP($A18,'Annex 2 EHV charges'!$D:$P,12,FALSE)=0,"",VLOOKUP($A18,'Annex 2 EHV charges'!$D:$P,12,FALSE)),"")</f>
        <v/>
      </c>
      <c r="H18" s="107" t="str">
        <f>IFERROR(IF(VLOOKUP($A18,'Annex 2 EHV charges'!$D:$P,13,FALSE)=0,"",VLOOKUP($A18,'Annex 2 EHV charges'!$D:$P,13,FALSE)),"")</f>
        <v/>
      </c>
    </row>
    <row r="19" spans="1:8" ht="33.75" customHeight="1" x14ac:dyDescent="0.2">
      <c r="A19" s="104" t="str">
        <f t="array" ref="A19">IFERROR(INDEX('Annex 2 EHV charges'!#REF!, MATCH(0, IF(ISBLANK('Annex 2 EHV charges'!#REF!),1, COUNTIF(A$4:$A18, 'Annex 2 EHV charges'!#REF!)), 0)),"")</f>
        <v/>
      </c>
      <c r="B19" s="102" t="str">
        <f>IF($A19="","",VLOOKUP($A19,'Annex 2 EHV charges'!$D:$P,2,0))</f>
        <v/>
      </c>
      <c r="C19" s="103" t="str">
        <f>IF($A19="","",VLOOKUP($A19,'Annex 2 EHV charges'!$D:$P,3,0))</f>
        <v/>
      </c>
      <c r="D19" s="100" t="str">
        <f>IF($A19="","",VLOOKUP($A19,'Annex 2 EHV charges'!$D:$P,4,0))</f>
        <v/>
      </c>
      <c r="E19" s="105" t="str">
        <f>IFERROR(IF(VLOOKUP($A19,'Annex 2 EHV charges'!$D:$P,10,FALSE)=0,"",VLOOKUP($A19,'Annex 2 EHV charges'!$D:$P,10,FALSE)),"")</f>
        <v/>
      </c>
      <c r="F19" s="106" t="str">
        <f>IFERROR(IF(VLOOKUP($A19,'Annex 2 EHV charges'!$D:$P,11,FALSE)=0,"",VLOOKUP($A19,'Annex 2 EHV charges'!$D:$P,11,FALSE)),"")</f>
        <v/>
      </c>
      <c r="G19" s="107" t="str">
        <f>IFERROR(IF(VLOOKUP($A19,'Annex 2 EHV charges'!$D:$P,12,FALSE)=0,"",VLOOKUP($A19,'Annex 2 EHV charges'!$D:$P,12,FALSE)),"")</f>
        <v/>
      </c>
      <c r="H19" s="107" t="str">
        <f>IFERROR(IF(VLOOKUP($A19,'Annex 2 EHV charges'!$D:$P,13,FALSE)=0,"",VLOOKUP($A19,'Annex 2 EHV charges'!$D:$P,13,FALSE)),"")</f>
        <v/>
      </c>
    </row>
    <row r="20" spans="1:8" ht="33.75" customHeight="1" x14ac:dyDescent="0.2">
      <c r="A20" s="104" t="str">
        <f t="array" ref="A20">IFERROR(INDEX('Annex 2 EHV charges'!#REF!, MATCH(0, IF(ISBLANK('Annex 2 EHV charges'!#REF!),1, COUNTIF(A$4:$A19, 'Annex 2 EHV charges'!#REF!)), 0)),"")</f>
        <v/>
      </c>
      <c r="B20" s="102" t="str">
        <f>IF($A20="","",VLOOKUP($A20,'Annex 2 EHV charges'!$D:$P,2,0))</f>
        <v/>
      </c>
      <c r="C20" s="103" t="str">
        <f>IF($A20="","",VLOOKUP($A20,'Annex 2 EHV charges'!$D:$P,3,0))</f>
        <v/>
      </c>
      <c r="D20" s="100" t="str">
        <f>IF($A20="","",VLOOKUP($A20,'Annex 2 EHV charges'!$D:$P,4,0))</f>
        <v/>
      </c>
      <c r="E20" s="105" t="str">
        <f>IFERROR(IF(VLOOKUP($A20,'Annex 2 EHV charges'!$D:$P,10,FALSE)=0,"",VLOOKUP($A20,'Annex 2 EHV charges'!$D:$P,10,FALSE)),"")</f>
        <v/>
      </c>
      <c r="F20" s="106" t="str">
        <f>IFERROR(IF(VLOOKUP($A20,'Annex 2 EHV charges'!$D:$P,11,FALSE)=0,"",VLOOKUP($A20,'Annex 2 EHV charges'!$D:$P,11,FALSE)),"")</f>
        <v/>
      </c>
      <c r="G20" s="107" t="str">
        <f>IFERROR(IF(VLOOKUP($A20,'Annex 2 EHV charges'!$D:$P,12,FALSE)=0,"",VLOOKUP($A20,'Annex 2 EHV charges'!$D:$P,12,FALSE)),"")</f>
        <v/>
      </c>
      <c r="H20" s="107" t="str">
        <f>IFERROR(IF(VLOOKUP($A20,'Annex 2 EHV charges'!$D:$P,13,FALSE)=0,"",VLOOKUP($A20,'Annex 2 EHV charges'!$D:$P,13,FALSE)),"")</f>
        <v/>
      </c>
    </row>
    <row r="21" spans="1:8" ht="33.75" customHeight="1" x14ac:dyDescent="0.2">
      <c r="A21" s="104" t="str">
        <f t="array" ref="A21">IFERROR(INDEX('Annex 2 EHV charges'!#REF!, MATCH(0, IF(ISBLANK('Annex 2 EHV charges'!#REF!),1, COUNTIF(A$4:$A20, 'Annex 2 EHV charges'!#REF!)), 0)),"")</f>
        <v/>
      </c>
      <c r="B21" s="102" t="str">
        <f>IF($A21="","",VLOOKUP($A21,'Annex 2 EHV charges'!$D:$P,2,0))</f>
        <v/>
      </c>
      <c r="C21" s="103" t="str">
        <f>IF($A21="","",VLOOKUP($A21,'Annex 2 EHV charges'!$D:$P,3,0))</f>
        <v/>
      </c>
      <c r="D21" s="100" t="str">
        <f>IF($A21="","",VLOOKUP($A21,'Annex 2 EHV charges'!$D:$P,4,0))</f>
        <v/>
      </c>
      <c r="E21" s="105" t="str">
        <f>IFERROR(IF(VLOOKUP($A21,'Annex 2 EHV charges'!$D:$P,10,FALSE)=0,"",VLOOKUP($A21,'Annex 2 EHV charges'!$D:$P,10,FALSE)),"")</f>
        <v/>
      </c>
      <c r="F21" s="106" t="str">
        <f>IFERROR(IF(VLOOKUP($A21,'Annex 2 EHV charges'!$D:$P,11,FALSE)=0,"",VLOOKUP($A21,'Annex 2 EHV charges'!$D:$P,11,FALSE)),"")</f>
        <v/>
      </c>
      <c r="G21" s="107" t="str">
        <f>IFERROR(IF(VLOOKUP($A21,'Annex 2 EHV charges'!$D:$P,12,FALSE)=0,"",VLOOKUP($A21,'Annex 2 EHV charges'!$D:$P,12,FALSE)),"")</f>
        <v/>
      </c>
      <c r="H21" s="107" t="str">
        <f>IFERROR(IF(VLOOKUP($A21,'Annex 2 EHV charges'!$D:$P,13,FALSE)=0,"",VLOOKUP($A21,'Annex 2 EHV charges'!$D:$P,13,FALSE)),"")</f>
        <v/>
      </c>
    </row>
    <row r="22" spans="1:8" ht="33.75" customHeight="1" x14ac:dyDescent="0.2">
      <c r="A22" s="104" t="str">
        <f t="array" ref="A22">IFERROR(INDEX('Annex 2 EHV charges'!#REF!, MATCH(0, IF(ISBLANK('Annex 2 EHV charges'!#REF!),1, COUNTIF(A$4:$A21, 'Annex 2 EHV charges'!#REF!)), 0)),"")</f>
        <v/>
      </c>
      <c r="B22" s="102" t="str">
        <f>IF($A22="","",VLOOKUP($A22,'Annex 2 EHV charges'!$D:$P,2,0))</f>
        <v/>
      </c>
      <c r="C22" s="103" t="str">
        <f>IF($A22="","",VLOOKUP($A22,'Annex 2 EHV charges'!$D:$P,3,0))</f>
        <v/>
      </c>
      <c r="D22" s="100" t="str">
        <f>IF($A22="","",VLOOKUP($A22,'Annex 2 EHV charges'!$D:$P,4,0))</f>
        <v/>
      </c>
      <c r="E22" s="105" t="str">
        <f>IFERROR(IF(VLOOKUP($A22,'Annex 2 EHV charges'!$D:$P,10,FALSE)=0,"",VLOOKUP($A22,'Annex 2 EHV charges'!$D:$P,10,FALSE)),"")</f>
        <v/>
      </c>
      <c r="F22" s="106" t="str">
        <f>IFERROR(IF(VLOOKUP($A22,'Annex 2 EHV charges'!$D:$P,11,FALSE)=0,"",VLOOKUP($A22,'Annex 2 EHV charges'!$D:$P,11,FALSE)),"")</f>
        <v/>
      </c>
      <c r="G22" s="107" t="str">
        <f>IFERROR(IF(VLOOKUP($A22,'Annex 2 EHV charges'!$D:$P,12,FALSE)=0,"",VLOOKUP($A22,'Annex 2 EHV charges'!$D:$P,12,FALSE)),"")</f>
        <v/>
      </c>
      <c r="H22" s="107" t="str">
        <f>IFERROR(IF(VLOOKUP($A22,'Annex 2 EHV charges'!$D:$P,13,FALSE)=0,"",VLOOKUP($A22,'Annex 2 EHV charges'!$D:$P,13,FALSE)),"")</f>
        <v/>
      </c>
    </row>
    <row r="23" spans="1:8" ht="33.75" customHeight="1" x14ac:dyDescent="0.2">
      <c r="A23" s="104" t="str">
        <f t="array" ref="A23">IFERROR(INDEX('Annex 2 EHV charges'!#REF!, MATCH(0, IF(ISBLANK('Annex 2 EHV charges'!#REF!),1, COUNTIF(A$4:$A22, 'Annex 2 EHV charges'!#REF!)), 0)),"")</f>
        <v/>
      </c>
      <c r="B23" s="102" t="str">
        <f>IF($A23="","",VLOOKUP($A23,'Annex 2 EHV charges'!$D:$P,2,0))</f>
        <v/>
      </c>
      <c r="C23" s="103" t="str">
        <f>IF($A23="","",VLOOKUP($A23,'Annex 2 EHV charges'!$D:$P,3,0))</f>
        <v/>
      </c>
      <c r="D23" s="100" t="str">
        <f>IF($A23="","",VLOOKUP($A23,'Annex 2 EHV charges'!$D:$P,4,0))</f>
        <v/>
      </c>
      <c r="E23" s="105" t="str">
        <f>IFERROR(IF(VLOOKUP($A23,'Annex 2 EHV charges'!$D:$P,10,FALSE)=0,"",VLOOKUP($A23,'Annex 2 EHV charges'!$D:$P,10,FALSE)),"")</f>
        <v/>
      </c>
      <c r="F23" s="106" t="str">
        <f>IFERROR(IF(VLOOKUP($A23,'Annex 2 EHV charges'!$D:$P,11,FALSE)=0,"",VLOOKUP($A23,'Annex 2 EHV charges'!$D:$P,11,FALSE)),"")</f>
        <v/>
      </c>
      <c r="G23" s="107" t="str">
        <f>IFERROR(IF(VLOOKUP($A23,'Annex 2 EHV charges'!$D:$P,12,FALSE)=0,"",VLOOKUP($A23,'Annex 2 EHV charges'!$D:$P,12,FALSE)),"")</f>
        <v/>
      </c>
      <c r="H23" s="107" t="str">
        <f>IFERROR(IF(VLOOKUP($A23,'Annex 2 EHV charges'!$D:$P,13,FALSE)=0,"",VLOOKUP($A23,'Annex 2 EHV charges'!$D:$P,13,FALSE)),"")</f>
        <v/>
      </c>
    </row>
    <row r="24" spans="1:8" ht="33.75" customHeight="1" x14ac:dyDescent="0.2">
      <c r="A24" s="104" t="str">
        <f t="array" ref="A24">IFERROR(INDEX('Annex 2 EHV charges'!#REF!, MATCH(0, IF(ISBLANK('Annex 2 EHV charges'!#REF!),1, COUNTIF(A$4:$A23, 'Annex 2 EHV charges'!#REF!)), 0)),"")</f>
        <v/>
      </c>
      <c r="B24" s="102" t="str">
        <f>IF($A24="","",VLOOKUP($A24,'Annex 2 EHV charges'!$D:$P,2,0))</f>
        <v/>
      </c>
      <c r="C24" s="103" t="str">
        <f>IF($A24="","",VLOOKUP($A24,'Annex 2 EHV charges'!$D:$P,3,0))</f>
        <v/>
      </c>
      <c r="D24" s="100" t="str">
        <f>IF($A24="","",VLOOKUP($A24,'Annex 2 EHV charges'!$D:$P,4,0))</f>
        <v/>
      </c>
      <c r="E24" s="105" t="str">
        <f>IFERROR(IF(VLOOKUP($A24,'Annex 2 EHV charges'!$D:$P,10,FALSE)=0,"",VLOOKUP($A24,'Annex 2 EHV charges'!$D:$P,10,FALSE)),"")</f>
        <v/>
      </c>
      <c r="F24" s="106" t="str">
        <f>IFERROR(IF(VLOOKUP($A24,'Annex 2 EHV charges'!$D:$P,11,FALSE)=0,"",VLOOKUP($A24,'Annex 2 EHV charges'!$D:$P,11,FALSE)),"")</f>
        <v/>
      </c>
      <c r="G24" s="107" t="str">
        <f>IFERROR(IF(VLOOKUP($A24,'Annex 2 EHV charges'!$D:$P,12,FALSE)=0,"",VLOOKUP($A24,'Annex 2 EHV charges'!$D:$P,12,FALSE)),"")</f>
        <v/>
      </c>
      <c r="H24" s="107" t="str">
        <f>IFERROR(IF(VLOOKUP($A24,'Annex 2 EHV charges'!$D:$P,13,FALSE)=0,"",VLOOKUP($A24,'Annex 2 EHV charges'!$D:$P,13,FALSE)),"")</f>
        <v/>
      </c>
    </row>
    <row r="25" spans="1:8" ht="33.75" customHeight="1" x14ac:dyDescent="0.2">
      <c r="A25" s="104" t="str">
        <f t="array" ref="A25">IFERROR(INDEX('Annex 2 EHV charges'!#REF!, MATCH(0, IF(ISBLANK('Annex 2 EHV charges'!#REF!),1, COUNTIF(A$4:$A24, 'Annex 2 EHV charges'!#REF!)), 0)),"")</f>
        <v/>
      </c>
      <c r="B25" s="102" t="str">
        <f>IF($A25="","",VLOOKUP($A25,'Annex 2 EHV charges'!$D:$P,2,0))</f>
        <v/>
      </c>
      <c r="C25" s="103" t="str">
        <f>IF($A25="","",VLOOKUP($A25,'Annex 2 EHV charges'!$D:$P,3,0))</f>
        <v/>
      </c>
      <c r="D25" s="100" t="str">
        <f>IF($A25="","",VLOOKUP($A25,'Annex 2 EHV charges'!$D:$P,4,0))</f>
        <v/>
      </c>
      <c r="E25" s="105" t="str">
        <f>IFERROR(IF(VLOOKUP($A25,'Annex 2 EHV charges'!$D:$P,10,FALSE)=0,"",VLOOKUP($A25,'Annex 2 EHV charges'!$D:$P,10,FALSE)),"")</f>
        <v/>
      </c>
      <c r="F25" s="106" t="str">
        <f>IFERROR(IF(VLOOKUP($A25,'Annex 2 EHV charges'!$D:$P,11,FALSE)=0,"",VLOOKUP($A25,'Annex 2 EHV charges'!$D:$P,11,FALSE)),"")</f>
        <v/>
      </c>
      <c r="G25" s="107" t="str">
        <f>IFERROR(IF(VLOOKUP($A25,'Annex 2 EHV charges'!$D:$P,12,FALSE)=0,"",VLOOKUP($A25,'Annex 2 EHV charges'!$D:$P,12,FALSE)),"")</f>
        <v/>
      </c>
      <c r="H25" s="107" t="str">
        <f>IFERROR(IF(VLOOKUP($A25,'Annex 2 EHV charges'!$D:$P,13,FALSE)=0,"",VLOOKUP($A25,'Annex 2 EHV charges'!$D:$P,13,FALSE)),"")</f>
        <v/>
      </c>
    </row>
    <row r="26" spans="1:8" ht="33.75" customHeight="1" x14ac:dyDescent="0.2">
      <c r="A26" s="104" t="str">
        <f t="array" ref="A26">IFERROR(INDEX('Annex 2 EHV charges'!#REF!, MATCH(0, IF(ISBLANK('Annex 2 EHV charges'!#REF!),1, COUNTIF(A$4:$A25, 'Annex 2 EHV charges'!#REF!)), 0)),"")</f>
        <v/>
      </c>
      <c r="B26" s="102" t="str">
        <f>IF($A26="","",VLOOKUP($A26,'Annex 2 EHV charges'!$D:$P,2,0))</f>
        <v/>
      </c>
      <c r="C26" s="103" t="str">
        <f>IF($A26="","",VLOOKUP($A26,'Annex 2 EHV charges'!$D:$P,3,0))</f>
        <v/>
      </c>
      <c r="D26" s="100" t="str">
        <f>IF($A26="","",VLOOKUP($A26,'Annex 2 EHV charges'!$D:$P,4,0))</f>
        <v/>
      </c>
      <c r="E26" s="105" t="str">
        <f>IFERROR(IF(VLOOKUP($A26,'Annex 2 EHV charges'!$D:$P,10,FALSE)=0,"",VLOOKUP($A26,'Annex 2 EHV charges'!$D:$P,10,FALSE)),"")</f>
        <v/>
      </c>
      <c r="F26" s="106" t="str">
        <f>IFERROR(IF(VLOOKUP($A26,'Annex 2 EHV charges'!$D:$P,11,FALSE)=0,"",VLOOKUP($A26,'Annex 2 EHV charges'!$D:$P,11,FALSE)),"")</f>
        <v/>
      </c>
      <c r="G26" s="107" t="str">
        <f>IFERROR(IF(VLOOKUP($A26,'Annex 2 EHV charges'!$D:$P,12,FALSE)=0,"",VLOOKUP($A26,'Annex 2 EHV charges'!$D:$P,12,FALSE)),"")</f>
        <v/>
      </c>
      <c r="H26" s="107" t="str">
        <f>IFERROR(IF(VLOOKUP($A26,'Annex 2 EHV charges'!$D:$P,13,FALSE)=0,"",VLOOKUP($A26,'Annex 2 EHV charges'!$D:$P,13,FALSE)),"")</f>
        <v/>
      </c>
    </row>
    <row r="27" spans="1:8" ht="33.75" customHeight="1" x14ac:dyDescent="0.2">
      <c r="A27" s="104" t="str">
        <f t="array" ref="A27">IFERROR(INDEX('Annex 2 EHV charges'!#REF!, MATCH(0, IF(ISBLANK('Annex 2 EHV charges'!#REF!),1, COUNTIF(A$4:$A26, 'Annex 2 EHV charges'!#REF!)), 0)),"")</f>
        <v/>
      </c>
      <c r="B27" s="102" t="str">
        <f>IF($A27="","",VLOOKUP($A27,'Annex 2 EHV charges'!$D:$P,2,0))</f>
        <v/>
      </c>
      <c r="C27" s="103" t="str">
        <f>IF($A27="","",VLOOKUP($A27,'Annex 2 EHV charges'!$D:$P,3,0))</f>
        <v/>
      </c>
      <c r="D27" s="100" t="str">
        <f>IF($A27="","",VLOOKUP($A27,'Annex 2 EHV charges'!$D:$P,4,0))</f>
        <v/>
      </c>
      <c r="E27" s="105" t="str">
        <f>IFERROR(IF(VLOOKUP($A27,'Annex 2 EHV charges'!$D:$P,10,FALSE)=0,"",VLOOKUP($A27,'Annex 2 EHV charges'!$D:$P,10,FALSE)),"")</f>
        <v/>
      </c>
      <c r="F27" s="106" t="str">
        <f>IFERROR(IF(VLOOKUP($A27,'Annex 2 EHV charges'!$D:$P,11,FALSE)=0,"",VLOOKUP($A27,'Annex 2 EHV charges'!$D:$P,11,FALSE)),"")</f>
        <v/>
      </c>
      <c r="G27" s="107" t="str">
        <f>IFERROR(IF(VLOOKUP($A27,'Annex 2 EHV charges'!$D:$P,12,FALSE)=0,"",VLOOKUP($A27,'Annex 2 EHV charges'!$D:$P,12,FALSE)),"")</f>
        <v/>
      </c>
      <c r="H27" s="107" t="str">
        <f>IFERROR(IF(VLOOKUP($A27,'Annex 2 EHV charges'!$D:$P,13,FALSE)=0,"",VLOOKUP($A27,'Annex 2 EHV charges'!$D:$P,13,FALSE)),"")</f>
        <v/>
      </c>
    </row>
    <row r="28" spans="1:8" ht="33.75" customHeight="1" x14ac:dyDescent="0.2">
      <c r="A28" s="104" t="str">
        <f t="array" ref="A28">IFERROR(INDEX('Annex 2 EHV charges'!#REF!, MATCH(0, IF(ISBLANK('Annex 2 EHV charges'!#REF!),1, COUNTIF(A$4:$A27, 'Annex 2 EHV charges'!#REF!)), 0)),"")</f>
        <v/>
      </c>
      <c r="B28" s="102" t="str">
        <f>IF($A28="","",VLOOKUP($A28,'Annex 2 EHV charges'!$D:$P,2,0))</f>
        <v/>
      </c>
      <c r="C28" s="103" t="str">
        <f>IF($A28="","",VLOOKUP($A28,'Annex 2 EHV charges'!$D:$P,3,0))</f>
        <v/>
      </c>
      <c r="D28" s="100" t="str">
        <f>IF($A28="","",VLOOKUP($A28,'Annex 2 EHV charges'!$D:$P,4,0))</f>
        <v/>
      </c>
      <c r="E28" s="105" t="str">
        <f>IFERROR(IF(VLOOKUP($A28,'Annex 2 EHV charges'!$D:$P,10,FALSE)=0,"",VLOOKUP($A28,'Annex 2 EHV charges'!$D:$P,10,FALSE)),"")</f>
        <v/>
      </c>
      <c r="F28" s="106" t="str">
        <f>IFERROR(IF(VLOOKUP($A28,'Annex 2 EHV charges'!$D:$P,11,FALSE)=0,"",VLOOKUP($A28,'Annex 2 EHV charges'!$D:$P,11,FALSE)),"")</f>
        <v/>
      </c>
      <c r="G28" s="107" t="str">
        <f>IFERROR(IF(VLOOKUP($A28,'Annex 2 EHV charges'!$D:$P,12,FALSE)=0,"",VLOOKUP($A28,'Annex 2 EHV charges'!$D:$P,12,FALSE)),"")</f>
        <v/>
      </c>
      <c r="H28" s="107" t="str">
        <f>IFERROR(IF(VLOOKUP($A28,'Annex 2 EHV charges'!$D:$P,13,FALSE)=0,"",VLOOKUP($A28,'Annex 2 EHV charges'!$D:$P,13,FALSE)),"")</f>
        <v/>
      </c>
    </row>
    <row r="29" spans="1:8" ht="33.75" customHeight="1" x14ac:dyDescent="0.2">
      <c r="A29" s="104" t="str">
        <f t="array" ref="A29">IFERROR(INDEX('Annex 2 EHV charges'!#REF!, MATCH(0, IF(ISBLANK('Annex 2 EHV charges'!#REF!),1, COUNTIF(A$4:$A28, 'Annex 2 EHV charges'!#REF!)), 0)),"")</f>
        <v/>
      </c>
      <c r="B29" s="102" t="str">
        <f>IF($A29="","",VLOOKUP($A29,'Annex 2 EHV charges'!$D:$P,2,0))</f>
        <v/>
      </c>
      <c r="C29" s="103" t="str">
        <f>IF($A29="","",VLOOKUP($A29,'Annex 2 EHV charges'!$D:$P,3,0))</f>
        <v/>
      </c>
      <c r="D29" s="100" t="str">
        <f>IF($A29="","",VLOOKUP($A29,'Annex 2 EHV charges'!$D:$P,4,0))</f>
        <v/>
      </c>
      <c r="E29" s="105" t="str">
        <f>IFERROR(IF(VLOOKUP($A29,'Annex 2 EHV charges'!$D:$P,10,FALSE)=0,"",VLOOKUP($A29,'Annex 2 EHV charges'!$D:$P,10,FALSE)),"")</f>
        <v/>
      </c>
      <c r="F29" s="106" t="str">
        <f>IFERROR(IF(VLOOKUP($A29,'Annex 2 EHV charges'!$D:$P,11,FALSE)=0,"",VLOOKUP($A29,'Annex 2 EHV charges'!$D:$P,11,FALSE)),"")</f>
        <v/>
      </c>
      <c r="G29" s="107" t="str">
        <f>IFERROR(IF(VLOOKUP($A29,'Annex 2 EHV charges'!$D:$P,12,FALSE)=0,"",VLOOKUP($A29,'Annex 2 EHV charges'!$D:$P,12,FALSE)),"")</f>
        <v/>
      </c>
      <c r="H29" s="107" t="str">
        <f>IFERROR(IF(VLOOKUP($A29,'Annex 2 EHV charges'!$D:$P,13,FALSE)=0,"",VLOOKUP($A29,'Annex 2 EHV charges'!$D:$P,13,FALSE)),"")</f>
        <v/>
      </c>
    </row>
    <row r="30" spans="1:8" ht="33.75" customHeight="1" x14ac:dyDescent="0.2">
      <c r="A30" s="104" t="str">
        <f t="array" ref="A30">IFERROR(INDEX('Annex 2 EHV charges'!#REF!, MATCH(0, IF(ISBLANK('Annex 2 EHV charges'!#REF!),1, COUNTIF(A$4:$A29, 'Annex 2 EHV charges'!#REF!)), 0)),"")</f>
        <v/>
      </c>
      <c r="B30" s="102" t="str">
        <f>IF($A30="","",VLOOKUP($A30,'Annex 2 EHV charges'!$D:$P,2,0))</f>
        <v/>
      </c>
      <c r="C30" s="103" t="str">
        <f>IF($A30="","",VLOOKUP($A30,'Annex 2 EHV charges'!$D:$P,3,0))</f>
        <v/>
      </c>
      <c r="D30" s="100" t="str">
        <f>IF($A30="","",VLOOKUP($A30,'Annex 2 EHV charges'!$D:$P,4,0))</f>
        <v/>
      </c>
      <c r="E30" s="105" t="str">
        <f>IFERROR(IF(VLOOKUP($A30,'Annex 2 EHV charges'!$D:$P,10,FALSE)=0,"",VLOOKUP($A30,'Annex 2 EHV charges'!$D:$P,10,FALSE)),"")</f>
        <v/>
      </c>
      <c r="F30" s="106" t="str">
        <f>IFERROR(IF(VLOOKUP($A30,'Annex 2 EHV charges'!$D:$P,11,FALSE)=0,"",VLOOKUP($A30,'Annex 2 EHV charges'!$D:$P,11,FALSE)),"")</f>
        <v/>
      </c>
      <c r="G30" s="107" t="str">
        <f>IFERROR(IF(VLOOKUP($A30,'Annex 2 EHV charges'!$D:$P,12,FALSE)=0,"",VLOOKUP($A30,'Annex 2 EHV charges'!$D:$P,12,FALSE)),"")</f>
        <v/>
      </c>
      <c r="H30" s="107" t="str">
        <f>IFERROR(IF(VLOOKUP($A30,'Annex 2 EHV charges'!$D:$P,13,FALSE)=0,"",VLOOKUP($A30,'Annex 2 EHV charges'!$D:$P,13,FALSE)),"")</f>
        <v/>
      </c>
    </row>
    <row r="31" spans="1:8" ht="33.75" customHeight="1" x14ac:dyDescent="0.2">
      <c r="A31" s="104" t="str">
        <f t="array" ref="A31">IFERROR(INDEX('Annex 2 EHV charges'!#REF!, MATCH(0, IF(ISBLANK('Annex 2 EHV charges'!#REF!),1, COUNTIF(A$4:$A30, 'Annex 2 EHV charges'!#REF!)), 0)),"")</f>
        <v/>
      </c>
      <c r="B31" s="102" t="str">
        <f>IF($A31="","",VLOOKUP($A31,'Annex 2 EHV charges'!$D:$P,2,0))</f>
        <v/>
      </c>
      <c r="C31" s="103" t="str">
        <f>IF($A31="","",VLOOKUP($A31,'Annex 2 EHV charges'!$D:$P,3,0))</f>
        <v/>
      </c>
      <c r="D31" s="100" t="str">
        <f>IF($A31="","",VLOOKUP($A31,'Annex 2 EHV charges'!$D:$P,4,0))</f>
        <v/>
      </c>
      <c r="E31" s="105" t="str">
        <f>IFERROR(IF(VLOOKUP($A31,'Annex 2 EHV charges'!$D:$P,10,FALSE)=0,"",VLOOKUP($A31,'Annex 2 EHV charges'!$D:$P,10,FALSE)),"")</f>
        <v/>
      </c>
      <c r="F31" s="106" t="str">
        <f>IFERROR(IF(VLOOKUP($A31,'Annex 2 EHV charges'!$D:$P,11,FALSE)=0,"",VLOOKUP($A31,'Annex 2 EHV charges'!$D:$P,11,FALSE)),"")</f>
        <v/>
      </c>
      <c r="G31" s="107" t="str">
        <f>IFERROR(IF(VLOOKUP($A31,'Annex 2 EHV charges'!$D:$P,12,FALSE)=0,"",VLOOKUP($A31,'Annex 2 EHV charges'!$D:$P,12,FALSE)),"")</f>
        <v/>
      </c>
      <c r="H31" s="107" t="str">
        <f>IFERROR(IF(VLOOKUP($A31,'Annex 2 EHV charges'!$D:$P,13,FALSE)=0,"",VLOOKUP($A31,'Annex 2 EHV charges'!$D:$P,13,FALSE)),"")</f>
        <v/>
      </c>
    </row>
    <row r="32" spans="1:8" ht="33.75" customHeight="1" x14ac:dyDescent="0.2">
      <c r="A32" s="104" t="str">
        <f t="array" ref="A32">IFERROR(INDEX('Annex 2 EHV charges'!#REF!, MATCH(0, IF(ISBLANK('Annex 2 EHV charges'!#REF!),1, COUNTIF(A$4:$A31, 'Annex 2 EHV charges'!#REF!)), 0)),"")</f>
        <v/>
      </c>
      <c r="B32" s="102" t="str">
        <f>IF($A32="","",VLOOKUP($A32,'Annex 2 EHV charges'!$D:$P,2,0))</f>
        <v/>
      </c>
      <c r="C32" s="103" t="str">
        <f>IF($A32="","",VLOOKUP($A32,'Annex 2 EHV charges'!$D:$P,3,0))</f>
        <v/>
      </c>
      <c r="D32" s="100" t="str">
        <f>IF($A32="","",VLOOKUP($A32,'Annex 2 EHV charges'!$D:$P,4,0))</f>
        <v/>
      </c>
      <c r="E32" s="105" t="str">
        <f>IFERROR(IF(VLOOKUP($A32,'Annex 2 EHV charges'!$D:$P,10,FALSE)=0,"",VLOOKUP($A32,'Annex 2 EHV charges'!$D:$P,10,FALSE)),"")</f>
        <v/>
      </c>
      <c r="F32" s="106" t="str">
        <f>IFERROR(IF(VLOOKUP($A32,'Annex 2 EHV charges'!$D:$P,11,FALSE)=0,"",VLOOKUP($A32,'Annex 2 EHV charges'!$D:$P,11,FALSE)),"")</f>
        <v/>
      </c>
      <c r="G32" s="107" t="str">
        <f>IFERROR(IF(VLOOKUP($A32,'Annex 2 EHV charges'!$D:$P,12,FALSE)=0,"",VLOOKUP($A32,'Annex 2 EHV charges'!$D:$P,12,FALSE)),"")</f>
        <v/>
      </c>
      <c r="H32" s="107" t="str">
        <f>IFERROR(IF(VLOOKUP($A32,'Annex 2 EHV charges'!$D:$P,13,FALSE)=0,"",VLOOKUP($A32,'Annex 2 EHV charges'!$D:$P,13,FALSE)),"")</f>
        <v/>
      </c>
    </row>
    <row r="33" spans="1:8" ht="33.75" customHeight="1" x14ac:dyDescent="0.2">
      <c r="A33" s="104" t="str">
        <f t="array" ref="A33">IFERROR(INDEX('Annex 2 EHV charges'!#REF!, MATCH(0, IF(ISBLANK('Annex 2 EHV charges'!#REF!),1, COUNTIF(A$4:$A32, 'Annex 2 EHV charges'!#REF!)), 0)),"")</f>
        <v/>
      </c>
      <c r="B33" s="102" t="str">
        <f>IF($A33="","",VLOOKUP($A33,'Annex 2 EHV charges'!$D:$P,2,0))</f>
        <v/>
      </c>
      <c r="C33" s="103" t="str">
        <f>IF($A33="","",VLOOKUP($A33,'Annex 2 EHV charges'!$D:$P,3,0))</f>
        <v/>
      </c>
      <c r="D33" s="100" t="str">
        <f>IF($A33="","",VLOOKUP($A33,'Annex 2 EHV charges'!$D:$P,4,0))</f>
        <v/>
      </c>
      <c r="E33" s="105" t="str">
        <f>IFERROR(IF(VLOOKUP($A33,'Annex 2 EHV charges'!$D:$P,10,FALSE)=0,"",VLOOKUP($A33,'Annex 2 EHV charges'!$D:$P,10,FALSE)),"")</f>
        <v/>
      </c>
      <c r="F33" s="106" t="str">
        <f>IFERROR(IF(VLOOKUP($A33,'Annex 2 EHV charges'!$D:$P,11,FALSE)=0,"",VLOOKUP($A33,'Annex 2 EHV charges'!$D:$P,11,FALSE)),"")</f>
        <v/>
      </c>
      <c r="G33" s="107" t="str">
        <f>IFERROR(IF(VLOOKUP($A33,'Annex 2 EHV charges'!$D:$P,12,FALSE)=0,"",VLOOKUP($A33,'Annex 2 EHV charges'!$D:$P,12,FALSE)),"")</f>
        <v/>
      </c>
      <c r="H33" s="107" t="str">
        <f>IFERROR(IF(VLOOKUP($A33,'Annex 2 EHV charges'!$D:$P,13,FALSE)=0,"",VLOOKUP($A33,'Annex 2 EHV charges'!$D:$P,13,FALSE)),"")</f>
        <v/>
      </c>
    </row>
    <row r="34" spans="1:8" ht="33.75" customHeight="1" x14ac:dyDescent="0.2">
      <c r="A34" s="104" t="str">
        <f t="array" ref="A34">IFERROR(INDEX('Annex 2 EHV charges'!#REF!, MATCH(0, IF(ISBLANK('Annex 2 EHV charges'!#REF!),1, COUNTIF(A$4:$A33, 'Annex 2 EHV charges'!#REF!)), 0)),"")</f>
        <v/>
      </c>
      <c r="B34" s="102" t="str">
        <f>IF($A34="","",VLOOKUP($A34,'Annex 2 EHV charges'!$D:$P,2,0))</f>
        <v/>
      </c>
      <c r="C34" s="103" t="str">
        <f>IF($A34="","",VLOOKUP($A34,'Annex 2 EHV charges'!$D:$P,3,0))</f>
        <v/>
      </c>
      <c r="D34" s="100" t="str">
        <f>IF($A34="","",VLOOKUP($A34,'Annex 2 EHV charges'!$D:$P,4,0))</f>
        <v/>
      </c>
      <c r="E34" s="105" t="str">
        <f>IFERROR(IF(VLOOKUP($A34,'Annex 2 EHV charges'!$D:$P,10,FALSE)=0,"",VLOOKUP($A34,'Annex 2 EHV charges'!$D:$P,10,FALSE)),"")</f>
        <v/>
      </c>
      <c r="F34" s="106" t="str">
        <f>IFERROR(IF(VLOOKUP($A34,'Annex 2 EHV charges'!$D:$P,11,FALSE)=0,"",VLOOKUP($A34,'Annex 2 EHV charges'!$D:$P,11,FALSE)),"")</f>
        <v/>
      </c>
      <c r="G34" s="107" t="str">
        <f>IFERROR(IF(VLOOKUP($A34,'Annex 2 EHV charges'!$D:$P,12,FALSE)=0,"",VLOOKUP($A34,'Annex 2 EHV charges'!$D:$P,12,FALSE)),"")</f>
        <v/>
      </c>
      <c r="H34" s="107" t="str">
        <f>IFERROR(IF(VLOOKUP($A34,'Annex 2 EHV charges'!$D:$P,13,FALSE)=0,"",VLOOKUP($A34,'Annex 2 EHV charges'!$D:$P,13,FALSE)),"")</f>
        <v/>
      </c>
    </row>
    <row r="35" spans="1:8" ht="33.75" customHeight="1" x14ac:dyDescent="0.2">
      <c r="A35" s="104" t="str">
        <f t="array" ref="A35">IFERROR(INDEX('Annex 2 EHV charges'!#REF!, MATCH(0, IF(ISBLANK('Annex 2 EHV charges'!#REF!),1, COUNTIF(A$4:$A34, 'Annex 2 EHV charges'!#REF!)), 0)),"")</f>
        <v/>
      </c>
      <c r="B35" s="102" t="str">
        <f>IF($A35="","",VLOOKUP($A35,'Annex 2 EHV charges'!$D:$P,2,0))</f>
        <v/>
      </c>
      <c r="C35" s="103" t="str">
        <f>IF($A35="","",VLOOKUP($A35,'Annex 2 EHV charges'!$D:$P,3,0))</f>
        <v/>
      </c>
      <c r="D35" s="100" t="str">
        <f>IF($A35="","",VLOOKUP($A35,'Annex 2 EHV charges'!$D:$P,4,0))</f>
        <v/>
      </c>
      <c r="E35" s="105" t="str">
        <f>IFERROR(IF(VLOOKUP($A35,'Annex 2 EHV charges'!$D:$P,10,FALSE)=0,"",VLOOKUP($A35,'Annex 2 EHV charges'!$D:$P,10,FALSE)),"")</f>
        <v/>
      </c>
      <c r="F35" s="106" t="str">
        <f>IFERROR(IF(VLOOKUP($A35,'Annex 2 EHV charges'!$D:$P,11,FALSE)=0,"",VLOOKUP($A35,'Annex 2 EHV charges'!$D:$P,11,FALSE)),"")</f>
        <v/>
      </c>
      <c r="G35" s="107" t="str">
        <f>IFERROR(IF(VLOOKUP($A35,'Annex 2 EHV charges'!$D:$P,12,FALSE)=0,"",VLOOKUP($A35,'Annex 2 EHV charges'!$D:$P,12,FALSE)),"")</f>
        <v/>
      </c>
      <c r="H35" s="107" t="str">
        <f>IFERROR(IF(VLOOKUP($A35,'Annex 2 EHV charges'!$D:$P,13,FALSE)=0,"",VLOOKUP($A35,'Annex 2 EHV charges'!$D:$P,13,FALSE)),"")</f>
        <v/>
      </c>
    </row>
    <row r="36" spans="1:8" ht="33.75" customHeight="1" x14ac:dyDescent="0.2">
      <c r="A36" s="104" t="str">
        <f t="array" ref="A36">IFERROR(INDEX('Annex 2 EHV charges'!#REF!, MATCH(0, IF(ISBLANK('Annex 2 EHV charges'!#REF!),1, COUNTIF(A$4:$A35, 'Annex 2 EHV charges'!#REF!)), 0)),"")</f>
        <v/>
      </c>
      <c r="B36" s="102" t="str">
        <f>IF($A36="","",VLOOKUP($A36,'Annex 2 EHV charges'!$D:$P,2,0))</f>
        <v/>
      </c>
      <c r="C36" s="103" t="str">
        <f>IF($A36="","",VLOOKUP($A36,'Annex 2 EHV charges'!$D:$P,3,0))</f>
        <v/>
      </c>
      <c r="D36" s="100" t="str">
        <f>IF($A36="","",VLOOKUP($A36,'Annex 2 EHV charges'!$D:$P,4,0))</f>
        <v/>
      </c>
      <c r="E36" s="105" t="str">
        <f>IFERROR(IF(VLOOKUP($A36,'Annex 2 EHV charges'!$D:$P,10,FALSE)=0,"",VLOOKUP($A36,'Annex 2 EHV charges'!$D:$P,10,FALSE)),"")</f>
        <v/>
      </c>
      <c r="F36" s="106" t="str">
        <f>IFERROR(IF(VLOOKUP($A36,'Annex 2 EHV charges'!$D:$P,11,FALSE)=0,"",VLOOKUP($A36,'Annex 2 EHV charges'!$D:$P,11,FALSE)),"")</f>
        <v/>
      </c>
      <c r="G36" s="107" t="str">
        <f>IFERROR(IF(VLOOKUP($A36,'Annex 2 EHV charges'!$D:$P,12,FALSE)=0,"",VLOOKUP($A36,'Annex 2 EHV charges'!$D:$P,12,FALSE)),"")</f>
        <v/>
      </c>
      <c r="H36" s="107" t="str">
        <f>IFERROR(IF(VLOOKUP($A36,'Annex 2 EHV charges'!$D:$P,13,FALSE)=0,"",VLOOKUP($A36,'Annex 2 EHV charges'!$D:$P,13,FALSE)),"")</f>
        <v/>
      </c>
    </row>
    <row r="37" spans="1:8" ht="33.75" customHeight="1" x14ac:dyDescent="0.2">
      <c r="A37" s="104" t="str">
        <f t="array" ref="A37">IFERROR(INDEX('Annex 2 EHV charges'!#REF!, MATCH(0, IF(ISBLANK('Annex 2 EHV charges'!#REF!),1, COUNTIF(A$4:$A36, 'Annex 2 EHV charges'!#REF!)), 0)),"")</f>
        <v/>
      </c>
      <c r="B37" s="102" t="str">
        <f>IF($A37="","",VLOOKUP($A37,'Annex 2 EHV charges'!$D:$P,2,0))</f>
        <v/>
      </c>
      <c r="C37" s="103" t="str">
        <f>IF($A37="","",VLOOKUP($A37,'Annex 2 EHV charges'!$D:$P,3,0))</f>
        <v/>
      </c>
      <c r="D37" s="100" t="str">
        <f>IF($A37="","",VLOOKUP($A37,'Annex 2 EHV charges'!$D:$P,4,0))</f>
        <v/>
      </c>
      <c r="E37" s="105" t="str">
        <f>IFERROR(IF(VLOOKUP($A37,'Annex 2 EHV charges'!$D:$P,10,FALSE)=0,"",VLOOKUP($A37,'Annex 2 EHV charges'!$D:$P,10,FALSE)),"")</f>
        <v/>
      </c>
      <c r="F37" s="106" t="str">
        <f>IFERROR(IF(VLOOKUP($A37,'Annex 2 EHV charges'!$D:$P,11,FALSE)=0,"",VLOOKUP($A37,'Annex 2 EHV charges'!$D:$P,11,FALSE)),"")</f>
        <v/>
      </c>
      <c r="G37" s="107" t="str">
        <f>IFERROR(IF(VLOOKUP($A37,'Annex 2 EHV charges'!$D:$P,12,FALSE)=0,"",VLOOKUP($A37,'Annex 2 EHV charges'!$D:$P,12,FALSE)),"")</f>
        <v/>
      </c>
      <c r="H37" s="107" t="str">
        <f>IFERROR(IF(VLOOKUP($A37,'Annex 2 EHV charges'!$D:$P,13,FALSE)=0,"",VLOOKUP($A37,'Annex 2 EHV charges'!$D:$P,13,FALSE)),"")</f>
        <v/>
      </c>
    </row>
    <row r="38" spans="1:8" ht="33.75" customHeight="1" x14ac:dyDescent="0.2">
      <c r="A38" s="104" t="str">
        <f t="array" ref="A38">IFERROR(INDEX('Annex 2 EHV charges'!#REF!, MATCH(0, IF(ISBLANK('Annex 2 EHV charges'!#REF!),1, COUNTIF(A$4:$A37, 'Annex 2 EHV charges'!#REF!)), 0)),"")</f>
        <v/>
      </c>
      <c r="B38" s="102" t="str">
        <f>IF($A38="","",VLOOKUP($A38,'Annex 2 EHV charges'!$D:$P,2,0))</f>
        <v/>
      </c>
      <c r="C38" s="103" t="str">
        <f>IF($A38="","",VLOOKUP($A38,'Annex 2 EHV charges'!$D:$P,3,0))</f>
        <v/>
      </c>
      <c r="D38" s="100" t="str">
        <f>IF($A38="","",VLOOKUP($A38,'Annex 2 EHV charges'!$D:$P,4,0))</f>
        <v/>
      </c>
      <c r="E38" s="105" t="str">
        <f>IFERROR(IF(VLOOKUP($A38,'Annex 2 EHV charges'!$D:$P,10,FALSE)=0,"",VLOOKUP($A38,'Annex 2 EHV charges'!$D:$P,10,FALSE)),"")</f>
        <v/>
      </c>
      <c r="F38" s="106" t="str">
        <f>IFERROR(IF(VLOOKUP($A38,'Annex 2 EHV charges'!$D:$P,11,FALSE)=0,"",VLOOKUP($A38,'Annex 2 EHV charges'!$D:$P,11,FALSE)),"")</f>
        <v/>
      </c>
      <c r="G38" s="107" t="str">
        <f>IFERROR(IF(VLOOKUP($A38,'Annex 2 EHV charges'!$D:$P,12,FALSE)=0,"",VLOOKUP($A38,'Annex 2 EHV charges'!$D:$P,12,FALSE)),"")</f>
        <v/>
      </c>
      <c r="H38" s="107" t="str">
        <f>IFERROR(IF(VLOOKUP($A38,'Annex 2 EHV charges'!$D:$P,13,FALSE)=0,"",VLOOKUP($A38,'Annex 2 EHV charges'!$D:$P,13,FALSE)),"")</f>
        <v/>
      </c>
    </row>
    <row r="39" spans="1:8" ht="33.75" customHeight="1" x14ac:dyDescent="0.2">
      <c r="A39" s="104" t="str">
        <f t="array" ref="A39">IFERROR(INDEX('Annex 2 EHV charges'!#REF!, MATCH(0, IF(ISBLANK('Annex 2 EHV charges'!#REF!),1, COUNTIF(A$4:$A38, 'Annex 2 EHV charges'!#REF!)), 0)),"")</f>
        <v/>
      </c>
      <c r="B39" s="102" t="str">
        <f>IF($A39="","",VLOOKUP($A39,'Annex 2 EHV charges'!$D:$P,2,0))</f>
        <v/>
      </c>
      <c r="C39" s="103" t="str">
        <f>IF($A39="","",VLOOKUP($A39,'Annex 2 EHV charges'!$D:$P,3,0))</f>
        <v/>
      </c>
      <c r="D39" s="100" t="str">
        <f>IF($A39="","",VLOOKUP($A39,'Annex 2 EHV charges'!$D:$P,4,0))</f>
        <v/>
      </c>
      <c r="E39" s="105" t="str">
        <f>IFERROR(IF(VLOOKUP($A39,'Annex 2 EHV charges'!$D:$P,10,FALSE)=0,"",VLOOKUP($A39,'Annex 2 EHV charges'!$D:$P,10,FALSE)),"")</f>
        <v/>
      </c>
      <c r="F39" s="106" t="str">
        <f>IFERROR(IF(VLOOKUP($A39,'Annex 2 EHV charges'!$D:$P,11,FALSE)=0,"",VLOOKUP($A39,'Annex 2 EHV charges'!$D:$P,11,FALSE)),"")</f>
        <v/>
      </c>
      <c r="G39" s="107" t="str">
        <f>IFERROR(IF(VLOOKUP($A39,'Annex 2 EHV charges'!$D:$P,12,FALSE)=0,"",VLOOKUP($A39,'Annex 2 EHV charges'!$D:$P,12,FALSE)),"")</f>
        <v/>
      </c>
      <c r="H39" s="107" t="str">
        <f>IFERROR(IF(VLOOKUP($A39,'Annex 2 EHV charges'!$D:$P,13,FALSE)=0,"",VLOOKUP($A39,'Annex 2 EHV charges'!$D:$P,13,FALSE)),"")</f>
        <v/>
      </c>
    </row>
    <row r="40" spans="1:8" ht="33.75" customHeight="1" x14ac:dyDescent="0.2">
      <c r="A40" s="104" t="str">
        <f t="array" ref="A40">IFERROR(INDEX('Annex 2 EHV charges'!#REF!, MATCH(0, IF(ISBLANK('Annex 2 EHV charges'!#REF!),1, COUNTIF(A$4:$A39, 'Annex 2 EHV charges'!#REF!)), 0)),"")</f>
        <v/>
      </c>
      <c r="B40" s="102" t="str">
        <f>IF($A40="","",VLOOKUP($A40,'Annex 2 EHV charges'!$D:$P,2,0))</f>
        <v/>
      </c>
      <c r="C40" s="103" t="str">
        <f>IF($A40="","",VLOOKUP($A40,'Annex 2 EHV charges'!$D:$P,3,0))</f>
        <v/>
      </c>
      <c r="D40" s="100" t="str">
        <f>IF($A40="","",VLOOKUP($A40,'Annex 2 EHV charges'!$D:$P,4,0))</f>
        <v/>
      </c>
      <c r="E40" s="105" t="str">
        <f>IFERROR(IF(VLOOKUP($A40,'Annex 2 EHV charges'!$D:$P,10,FALSE)=0,"",VLOOKUP($A40,'Annex 2 EHV charges'!$D:$P,10,FALSE)),"")</f>
        <v/>
      </c>
      <c r="F40" s="106" t="str">
        <f>IFERROR(IF(VLOOKUP($A40,'Annex 2 EHV charges'!$D:$P,11,FALSE)=0,"",VLOOKUP($A40,'Annex 2 EHV charges'!$D:$P,11,FALSE)),"")</f>
        <v/>
      </c>
      <c r="G40" s="107" t="str">
        <f>IFERROR(IF(VLOOKUP($A40,'Annex 2 EHV charges'!$D:$P,12,FALSE)=0,"",VLOOKUP($A40,'Annex 2 EHV charges'!$D:$P,12,FALSE)),"")</f>
        <v/>
      </c>
      <c r="H40" s="107" t="str">
        <f>IFERROR(IF(VLOOKUP($A40,'Annex 2 EHV charges'!$D:$P,13,FALSE)=0,"",VLOOKUP($A40,'Annex 2 EHV charges'!$D:$P,13,FALSE)),"")</f>
        <v/>
      </c>
    </row>
    <row r="41" spans="1:8" ht="33.75" customHeight="1" x14ac:dyDescent="0.2">
      <c r="A41" s="104" t="str">
        <f t="array" ref="A41">IFERROR(INDEX('Annex 2 EHV charges'!#REF!, MATCH(0, IF(ISBLANK('Annex 2 EHV charges'!#REF!),1, COUNTIF(A$4:$A40, 'Annex 2 EHV charges'!#REF!)), 0)),"")</f>
        <v/>
      </c>
      <c r="B41" s="102" t="str">
        <f>IF($A41="","",VLOOKUP($A41,'Annex 2 EHV charges'!$D:$P,2,0))</f>
        <v/>
      </c>
      <c r="C41" s="103" t="str">
        <f>IF($A41="","",VLOOKUP($A41,'Annex 2 EHV charges'!$D:$P,3,0))</f>
        <v/>
      </c>
      <c r="D41" s="100" t="str">
        <f>IF($A41="","",VLOOKUP($A41,'Annex 2 EHV charges'!$D:$P,4,0))</f>
        <v/>
      </c>
      <c r="E41" s="105" t="str">
        <f>IFERROR(IF(VLOOKUP($A41,'Annex 2 EHV charges'!$D:$P,10,FALSE)=0,"",VLOOKUP($A41,'Annex 2 EHV charges'!$D:$P,10,FALSE)),"")</f>
        <v/>
      </c>
      <c r="F41" s="106" t="str">
        <f>IFERROR(IF(VLOOKUP($A41,'Annex 2 EHV charges'!$D:$P,11,FALSE)=0,"",VLOOKUP($A41,'Annex 2 EHV charges'!$D:$P,11,FALSE)),"")</f>
        <v/>
      </c>
      <c r="G41" s="107" t="str">
        <f>IFERROR(IF(VLOOKUP($A41,'Annex 2 EHV charges'!$D:$P,12,FALSE)=0,"",VLOOKUP($A41,'Annex 2 EHV charges'!$D:$P,12,FALSE)),"")</f>
        <v/>
      </c>
      <c r="H41" s="107" t="str">
        <f>IFERROR(IF(VLOOKUP($A41,'Annex 2 EHV charges'!$D:$P,13,FALSE)=0,"",VLOOKUP($A41,'Annex 2 EHV charges'!$D:$P,13,FALSE)),"")</f>
        <v/>
      </c>
    </row>
    <row r="42" spans="1:8" ht="33.75" customHeight="1" x14ac:dyDescent="0.2">
      <c r="A42" s="104" t="str">
        <f t="array" ref="A42">IFERROR(INDEX('Annex 2 EHV charges'!#REF!, MATCH(0, IF(ISBLANK('Annex 2 EHV charges'!#REF!),1, COUNTIF(A$4:$A41, 'Annex 2 EHV charges'!#REF!)), 0)),"")</f>
        <v/>
      </c>
      <c r="B42" s="102" t="str">
        <f>IF($A42="","",VLOOKUP($A42,'Annex 2 EHV charges'!$D:$P,2,0))</f>
        <v/>
      </c>
      <c r="C42" s="103" t="str">
        <f>IF($A42="","",VLOOKUP($A42,'Annex 2 EHV charges'!$D:$P,3,0))</f>
        <v/>
      </c>
      <c r="D42" s="100" t="str">
        <f>IF($A42="","",VLOOKUP($A42,'Annex 2 EHV charges'!$D:$P,4,0))</f>
        <v/>
      </c>
      <c r="E42" s="105" t="str">
        <f>IFERROR(IF(VLOOKUP($A42,'Annex 2 EHV charges'!$D:$P,10,FALSE)=0,"",VLOOKUP($A42,'Annex 2 EHV charges'!$D:$P,10,FALSE)),"")</f>
        <v/>
      </c>
      <c r="F42" s="106" t="str">
        <f>IFERROR(IF(VLOOKUP($A42,'Annex 2 EHV charges'!$D:$P,11,FALSE)=0,"",VLOOKUP($A42,'Annex 2 EHV charges'!$D:$P,11,FALSE)),"")</f>
        <v/>
      </c>
      <c r="G42" s="107" t="str">
        <f>IFERROR(IF(VLOOKUP($A42,'Annex 2 EHV charges'!$D:$P,12,FALSE)=0,"",VLOOKUP($A42,'Annex 2 EHV charges'!$D:$P,12,FALSE)),"")</f>
        <v/>
      </c>
      <c r="H42" s="107" t="str">
        <f>IFERROR(IF(VLOOKUP($A42,'Annex 2 EHV charges'!$D:$P,13,FALSE)=0,"",VLOOKUP($A42,'Annex 2 EHV charges'!$D:$P,13,FALSE)),"")</f>
        <v/>
      </c>
    </row>
    <row r="43" spans="1:8" ht="33.75" customHeight="1" x14ac:dyDescent="0.2">
      <c r="A43" s="104" t="str">
        <f t="array" ref="A43">IFERROR(INDEX('Annex 2 EHV charges'!#REF!, MATCH(0, IF(ISBLANK('Annex 2 EHV charges'!#REF!),1, COUNTIF(A$4:$A42, 'Annex 2 EHV charges'!#REF!)), 0)),"")</f>
        <v/>
      </c>
      <c r="B43" s="102" t="str">
        <f>IF($A43="","",VLOOKUP($A43,'Annex 2 EHV charges'!$D:$P,2,0))</f>
        <v/>
      </c>
      <c r="C43" s="103" t="str">
        <f>IF($A43="","",VLOOKUP($A43,'Annex 2 EHV charges'!$D:$P,3,0))</f>
        <v/>
      </c>
      <c r="D43" s="100" t="str">
        <f>IF($A43="","",VLOOKUP($A43,'Annex 2 EHV charges'!$D:$P,4,0))</f>
        <v/>
      </c>
      <c r="E43" s="105" t="str">
        <f>IFERROR(IF(VLOOKUP($A43,'Annex 2 EHV charges'!$D:$P,10,FALSE)=0,"",VLOOKUP($A43,'Annex 2 EHV charges'!$D:$P,10,FALSE)),"")</f>
        <v/>
      </c>
      <c r="F43" s="106" t="str">
        <f>IFERROR(IF(VLOOKUP($A43,'Annex 2 EHV charges'!$D:$P,11,FALSE)=0,"",VLOOKUP($A43,'Annex 2 EHV charges'!$D:$P,11,FALSE)),"")</f>
        <v/>
      </c>
      <c r="G43" s="107" t="str">
        <f>IFERROR(IF(VLOOKUP($A43,'Annex 2 EHV charges'!$D:$P,12,FALSE)=0,"",VLOOKUP($A43,'Annex 2 EHV charges'!$D:$P,12,FALSE)),"")</f>
        <v/>
      </c>
      <c r="H43" s="107" t="str">
        <f>IFERROR(IF(VLOOKUP($A43,'Annex 2 EHV charges'!$D:$P,13,FALSE)=0,"",VLOOKUP($A43,'Annex 2 EHV charges'!$D:$P,13,FALSE)),"")</f>
        <v/>
      </c>
    </row>
    <row r="44" spans="1:8" ht="33.75" customHeight="1" x14ac:dyDescent="0.2">
      <c r="A44" s="104" t="str">
        <f t="array" ref="A44">IFERROR(INDEX('Annex 2 EHV charges'!#REF!, MATCH(0, IF(ISBLANK('Annex 2 EHV charges'!#REF!),1, COUNTIF(A$4:$A43, 'Annex 2 EHV charges'!#REF!)), 0)),"")</f>
        <v/>
      </c>
      <c r="B44" s="102" t="str">
        <f>IF($A44="","",VLOOKUP($A44,'Annex 2 EHV charges'!$D:$P,2,0))</f>
        <v/>
      </c>
      <c r="C44" s="103" t="str">
        <f>IF($A44="","",VLOOKUP($A44,'Annex 2 EHV charges'!$D:$P,3,0))</f>
        <v/>
      </c>
      <c r="D44" s="100" t="str">
        <f>IF($A44="","",VLOOKUP($A44,'Annex 2 EHV charges'!$D:$P,4,0))</f>
        <v/>
      </c>
      <c r="E44" s="105" t="str">
        <f>IFERROR(IF(VLOOKUP($A44,'Annex 2 EHV charges'!$D:$P,10,FALSE)=0,"",VLOOKUP($A44,'Annex 2 EHV charges'!$D:$P,10,FALSE)),"")</f>
        <v/>
      </c>
      <c r="F44" s="106" t="str">
        <f>IFERROR(IF(VLOOKUP($A44,'Annex 2 EHV charges'!$D:$P,11,FALSE)=0,"",VLOOKUP($A44,'Annex 2 EHV charges'!$D:$P,11,FALSE)),"")</f>
        <v/>
      </c>
      <c r="G44" s="107" t="str">
        <f>IFERROR(IF(VLOOKUP($A44,'Annex 2 EHV charges'!$D:$P,12,FALSE)=0,"",VLOOKUP($A44,'Annex 2 EHV charges'!$D:$P,12,FALSE)),"")</f>
        <v/>
      </c>
      <c r="H44" s="107" t="str">
        <f>IFERROR(IF(VLOOKUP($A44,'Annex 2 EHV charges'!$D:$P,13,FALSE)=0,"",VLOOKUP($A44,'Annex 2 EHV charges'!$D:$P,13,FALSE)),"")</f>
        <v/>
      </c>
    </row>
    <row r="45" spans="1:8" ht="33.75" customHeight="1" x14ac:dyDescent="0.2">
      <c r="A45" s="104" t="str">
        <f t="array" ref="A45">IFERROR(INDEX('Annex 2 EHV charges'!#REF!, MATCH(0, IF(ISBLANK('Annex 2 EHV charges'!#REF!),1, COUNTIF(A$4:$A44, 'Annex 2 EHV charges'!#REF!)), 0)),"")</f>
        <v/>
      </c>
      <c r="B45" s="102" t="str">
        <f>IF($A45="","",VLOOKUP($A45,'Annex 2 EHV charges'!$D:$P,2,0))</f>
        <v/>
      </c>
      <c r="C45" s="103" t="str">
        <f>IF($A45="","",VLOOKUP($A45,'Annex 2 EHV charges'!$D:$P,3,0))</f>
        <v/>
      </c>
      <c r="D45" s="100" t="str">
        <f>IF($A45="","",VLOOKUP($A45,'Annex 2 EHV charges'!$D:$P,4,0))</f>
        <v/>
      </c>
      <c r="E45" s="105" t="str">
        <f>IFERROR(IF(VLOOKUP($A45,'Annex 2 EHV charges'!$D:$P,10,FALSE)=0,"",VLOOKUP($A45,'Annex 2 EHV charges'!$D:$P,10,FALSE)),"")</f>
        <v/>
      </c>
      <c r="F45" s="106" t="str">
        <f>IFERROR(IF(VLOOKUP($A45,'Annex 2 EHV charges'!$D:$P,11,FALSE)=0,"",VLOOKUP($A45,'Annex 2 EHV charges'!$D:$P,11,FALSE)),"")</f>
        <v/>
      </c>
      <c r="G45" s="107" t="str">
        <f>IFERROR(IF(VLOOKUP($A45,'Annex 2 EHV charges'!$D:$P,12,FALSE)=0,"",VLOOKUP($A45,'Annex 2 EHV charges'!$D:$P,12,FALSE)),"")</f>
        <v/>
      </c>
      <c r="H45" s="107" t="str">
        <f>IFERROR(IF(VLOOKUP($A45,'Annex 2 EHV charges'!$D:$P,13,FALSE)=0,"",VLOOKUP($A45,'Annex 2 EHV charges'!$D:$P,13,FALSE)),"")</f>
        <v/>
      </c>
    </row>
    <row r="46" spans="1:8" ht="33.75" customHeight="1" x14ac:dyDescent="0.2">
      <c r="A46" s="104" t="str">
        <f t="array" ref="A46">IFERROR(INDEX('Annex 2 EHV charges'!#REF!, MATCH(0, IF(ISBLANK('Annex 2 EHV charges'!#REF!),1, COUNTIF(A$4:$A45, 'Annex 2 EHV charges'!#REF!)), 0)),"")</f>
        <v/>
      </c>
      <c r="B46" s="102" t="str">
        <f>IF($A46="","",VLOOKUP($A46,'Annex 2 EHV charges'!$D:$P,2,0))</f>
        <v/>
      </c>
      <c r="C46" s="103" t="str">
        <f>IF($A46="","",VLOOKUP($A46,'Annex 2 EHV charges'!$D:$P,3,0))</f>
        <v/>
      </c>
      <c r="D46" s="100" t="str">
        <f>IF($A46="","",VLOOKUP($A46,'Annex 2 EHV charges'!$D:$P,4,0))</f>
        <v/>
      </c>
      <c r="E46" s="105" t="str">
        <f>IFERROR(IF(VLOOKUP($A46,'Annex 2 EHV charges'!$D:$P,10,FALSE)=0,"",VLOOKUP($A46,'Annex 2 EHV charges'!$D:$P,10,FALSE)),"")</f>
        <v/>
      </c>
      <c r="F46" s="106" t="str">
        <f>IFERROR(IF(VLOOKUP($A46,'Annex 2 EHV charges'!$D:$P,11,FALSE)=0,"",VLOOKUP($A46,'Annex 2 EHV charges'!$D:$P,11,FALSE)),"")</f>
        <v/>
      </c>
      <c r="G46" s="107" t="str">
        <f>IFERROR(IF(VLOOKUP($A46,'Annex 2 EHV charges'!$D:$P,12,FALSE)=0,"",VLOOKUP($A46,'Annex 2 EHV charges'!$D:$P,12,FALSE)),"")</f>
        <v/>
      </c>
      <c r="H46" s="107" t="str">
        <f>IFERROR(IF(VLOOKUP($A46,'Annex 2 EHV charges'!$D:$P,13,FALSE)=0,"",VLOOKUP($A46,'Annex 2 EHV charges'!$D:$P,13,FALSE)),"")</f>
        <v/>
      </c>
    </row>
    <row r="47" spans="1:8" ht="33.75" customHeight="1" x14ac:dyDescent="0.2">
      <c r="A47" s="104" t="str">
        <f t="array" ref="A47">IFERROR(INDEX('Annex 2 EHV charges'!#REF!, MATCH(0, IF(ISBLANK('Annex 2 EHV charges'!#REF!),1, COUNTIF(A$4:$A46, 'Annex 2 EHV charges'!#REF!)), 0)),"")</f>
        <v/>
      </c>
      <c r="B47" s="102" t="str">
        <f>IF($A47="","",VLOOKUP($A47,'Annex 2 EHV charges'!$D:$P,2,0))</f>
        <v/>
      </c>
      <c r="C47" s="103" t="str">
        <f>IF($A47="","",VLOOKUP($A47,'Annex 2 EHV charges'!$D:$P,3,0))</f>
        <v/>
      </c>
      <c r="D47" s="100" t="str">
        <f>IF($A47="","",VLOOKUP($A47,'Annex 2 EHV charges'!$D:$P,4,0))</f>
        <v/>
      </c>
      <c r="E47" s="105" t="str">
        <f>IFERROR(IF(VLOOKUP($A47,'Annex 2 EHV charges'!$D:$P,10,FALSE)=0,"",VLOOKUP($A47,'Annex 2 EHV charges'!$D:$P,10,FALSE)),"")</f>
        <v/>
      </c>
      <c r="F47" s="106" t="str">
        <f>IFERROR(IF(VLOOKUP($A47,'Annex 2 EHV charges'!$D:$P,11,FALSE)=0,"",VLOOKUP($A47,'Annex 2 EHV charges'!$D:$P,11,FALSE)),"")</f>
        <v/>
      </c>
      <c r="G47" s="107" t="str">
        <f>IFERROR(IF(VLOOKUP($A47,'Annex 2 EHV charges'!$D:$P,12,FALSE)=0,"",VLOOKUP($A47,'Annex 2 EHV charges'!$D:$P,12,FALSE)),"")</f>
        <v/>
      </c>
      <c r="H47" s="107" t="str">
        <f>IFERROR(IF(VLOOKUP($A47,'Annex 2 EHV charges'!$D:$P,13,FALSE)=0,"",VLOOKUP($A47,'Annex 2 EHV charges'!$D:$P,13,FALSE)),"")</f>
        <v/>
      </c>
    </row>
    <row r="48" spans="1:8" ht="33.75" customHeight="1" x14ac:dyDescent="0.2">
      <c r="A48" s="104" t="str">
        <f t="array" ref="A48">IFERROR(INDEX('Annex 2 EHV charges'!#REF!, MATCH(0, IF(ISBLANK('Annex 2 EHV charges'!#REF!),1, COUNTIF(A$4:$A47, 'Annex 2 EHV charges'!#REF!)), 0)),"")</f>
        <v/>
      </c>
      <c r="B48" s="102" t="str">
        <f>IF($A48="","",VLOOKUP($A48,'Annex 2 EHV charges'!$D:$P,2,0))</f>
        <v/>
      </c>
      <c r="C48" s="103" t="str">
        <f>IF($A48="","",VLOOKUP($A48,'Annex 2 EHV charges'!$D:$P,3,0))</f>
        <v/>
      </c>
      <c r="D48" s="100" t="str">
        <f>IF($A48="","",VLOOKUP($A48,'Annex 2 EHV charges'!$D:$P,4,0))</f>
        <v/>
      </c>
      <c r="E48" s="105" t="str">
        <f>IFERROR(IF(VLOOKUP($A48,'Annex 2 EHV charges'!$D:$P,10,FALSE)=0,"",VLOOKUP($A48,'Annex 2 EHV charges'!$D:$P,10,FALSE)),"")</f>
        <v/>
      </c>
      <c r="F48" s="106" t="str">
        <f>IFERROR(IF(VLOOKUP($A48,'Annex 2 EHV charges'!$D:$P,11,FALSE)=0,"",VLOOKUP($A48,'Annex 2 EHV charges'!$D:$P,11,FALSE)),"")</f>
        <v/>
      </c>
      <c r="G48" s="107" t="str">
        <f>IFERROR(IF(VLOOKUP($A48,'Annex 2 EHV charges'!$D:$P,12,FALSE)=0,"",VLOOKUP($A48,'Annex 2 EHV charges'!$D:$P,12,FALSE)),"")</f>
        <v/>
      </c>
      <c r="H48" s="107" t="str">
        <f>IFERROR(IF(VLOOKUP($A48,'Annex 2 EHV charges'!$D:$P,13,FALSE)=0,"",VLOOKUP($A48,'Annex 2 EHV charges'!$D:$P,13,FALSE)),"")</f>
        <v/>
      </c>
    </row>
    <row r="49" spans="1:8" ht="33.75" customHeight="1" x14ac:dyDescent="0.2">
      <c r="A49" s="104" t="str">
        <f t="array" ref="A49">IFERROR(INDEX('Annex 2 EHV charges'!#REF!, MATCH(0, IF(ISBLANK('Annex 2 EHV charges'!#REF!),1, COUNTIF(A$4:$A48, 'Annex 2 EHV charges'!#REF!)), 0)),"")</f>
        <v/>
      </c>
      <c r="B49" s="102" t="str">
        <f>IF($A49="","",VLOOKUP($A49,'Annex 2 EHV charges'!$D:$P,2,0))</f>
        <v/>
      </c>
      <c r="C49" s="103" t="str">
        <f>IF($A49="","",VLOOKUP($A49,'Annex 2 EHV charges'!$D:$P,3,0))</f>
        <v/>
      </c>
      <c r="D49" s="100" t="str">
        <f>IF($A49="","",VLOOKUP($A49,'Annex 2 EHV charges'!$D:$P,4,0))</f>
        <v/>
      </c>
      <c r="E49" s="105" t="str">
        <f>IFERROR(IF(VLOOKUP($A49,'Annex 2 EHV charges'!$D:$P,10,FALSE)=0,"",VLOOKUP($A49,'Annex 2 EHV charges'!$D:$P,10,FALSE)),"")</f>
        <v/>
      </c>
      <c r="F49" s="106" t="str">
        <f>IFERROR(IF(VLOOKUP($A49,'Annex 2 EHV charges'!$D:$P,11,FALSE)=0,"",VLOOKUP($A49,'Annex 2 EHV charges'!$D:$P,11,FALSE)),"")</f>
        <v/>
      </c>
      <c r="G49" s="107" t="str">
        <f>IFERROR(IF(VLOOKUP($A49,'Annex 2 EHV charges'!$D:$P,12,FALSE)=0,"",VLOOKUP($A49,'Annex 2 EHV charges'!$D:$P,12,FALSE)),"")</f>
        <v/>
      </c>
      <c r="H49" s="107" t="str">
        <f>IFERROR(IF(VLOOKUP($A49,'Annex 2 EHV charges'!$D:$P,13,FALSE)=0,"",VLOOKUP($A49,'Annex 2 EHV charges'!$D:$P,13,FALSE)),"")</f>
        <v/>
      </c>
    </row>
    <row r="50" spans="1:8" ht="33.75" customHeight="1" x14ac:dyDescent="0.2">
      <c r="A50" s="104" t="str">
        <f t="array" ref="A50">IFERROR(INDEX('Annex 2 EHV charges'!#REF!, MATCH(0, IF(ISBLANK('Annex 2 EHV charges'!#REF!),1, COUNTIF(A$4:$A49, 'Annex 2 EHV charges'!#REF!)), 0)),"")</f>
        <v/>
      </c>
      <c r="B50" s="102" t="str">
        <f>IF($A50="","",VLOOKUP($A50,'Annex 2 EHV charges'!$D:$P,2,0))</f>
        <v/>
      </c>
      <c r="C50" s="103" t="str">
        <f>IF($A50="","",VLOOKUP($A50,'Annex 2 EHV charges'!$D:$P,3,0))</f>
        <v/>
      </c>
      <c r="D50" s="100" t="str">
        <f>IF($A50="","",VLOOKUP($A50,'Annex 2 EHV charges'!$D:$P,4,0))</f>
        <v/>
      </c>
      <c r="E50" s="105" t="str">
        <f>IFERROR(IF(VLOOKUP($A50,'Annex 2 EHV charges'!$D:$P,10,FALSE)=0,"",VLOOKUP($A50,'Annex 2 EHV charges'!$D:$P,10,FALSE)),"")</f>
        <v/>
      </c>
      <c r="F50" s="106" t="str">
        <f>IFERROR(IF(VLOOKUP($A50,'Annex 2 EHV charges'!$D:$P,11,FALSE)=0,"",VLOOKUP($A50,'Annex 2 EHV charges'!$D:$P,11,FALSE)),"")</f>
        <v/>
      </c>
      <c r="G50" s="107" t="str">
        <f>IFERROR(IF(VLOOKUP($A50,'Annex 2 EHV charges'!$D:$P,12,FALSE)=0,"",VLOOKUP($A50,'Annex 2 EHV charges'!$D:$P,12,FALSE)),"")</f>
        <v/>
      </c>
      <c r="H50" s="107" t="str">
        <f>IFERROR(IF(VLOOKUP($A50,'Annex 2 EHV charges'!$D:$P,13,FALSE)=0,"",VLOOKUP($A50,'Annex 2 EHV charges'!$D:$P,13,FALSE)),"")</f>
        <v/>
      </c>
    </row>
    <row r="51" spans="1:8" ht="33.75" customHeight="1" x14ac:dyDescent="0.2">
      <c r="A51" s="104" t="str">
        <f t="array" ref="A51">IFERROR(INDEX('Annex 2 EHV charges'!#REF!, MATCH(0, IF(ISBLANK('Annex 2 EHV charges'!#REF!),1, COUNTIF(A$4:$A50, 'Annex 2 EHV charges'!#REF!)), 0)),"")</f>
        <v/>
      </c>
      <c r="B51" s="102" t="str">
        <f>IF($A51="","",VLOOKUP($A51,'Annex 2 EHV charges'!$D:$P,2,0))</f>
        <v/>
      </c>
      <c r="C51" s="103" t="str">
        <f>IF($A51="","",VLOOKUP($A51,'Annex 2 EHV charges'!$D:$P,3,0))</f>
        <v/>
      </c>
      <c r="D51" s="100" t="str">
        <f>IF($A51="","",VLOOKUP($A51,'Annex 2 EHV charges'!$D:$P,4,0))</f>
        <v/>
      </c>
      <c r="E51" s="105" t="str">
        <f>IFERROR(IF(VLOOKUP($A51,'Annex 2 EHV charges'!$D:$P,10,FALSE)=0,"",VLOOKUP($A51,'Annex 2 EHV charges'!$D:$P,10,FALSE)),"")</f>
        <v/>
      </c>
      <c r="F51" s="106" t="str">
        <f>IFERROR(IF(VLOOKUP($A51,'Annex 2 EHV charges'!$D:$P,11,FALSE)=0,"",VLOOKUP($A51,'Annex 2 EHV charges'!$D:$P,11,FALSE)),"")</f>
        <v/>
      </c>
      <c r="G51" s="107" t="str">
        <f>IFERROR(IF(VLOOKUP($A51,'Annex 2 EHV charges'!$D:$P,12,FALSE)=0,"",VLOOKUP($A51,'Annex 2 EHV charges'!$D:$P,12,FALSE)),"")</f>
        <v/>
      </c>
      <c r="H51" s="107" t="str">
        <f>IFERROR(IF(VLOOKUP($A51,'Annex 2 EHV charges'!$D:$P,13,FALSE)=0,"",VLOOKUP($A51,'Annex 2 EHV charges'!$D:$P,13,FALSE)),"")</f>
        <v/>
      </c>
    </row>
    <row r="52" spans="1:8" ht="33.75" customHeight="1" x14ac:dyDescent="0.2">
      <c r="A52" s="104" t="str">
        <f t="array" ref="A52">IFERROR(INDEX('Annex 2 EHV charges'!#REF!, MATCH(0, IF(ISBLANK('Annex 2 EHV charges'!#REF!),1, COUNTIF(A$4:$A51, 'Annex 2 EHV charges'!#REF!)), 0)),"")</f>
        <v/>
      </c>
      <c r="B52" s="102" t="str">
        <f>IF($A52="","",VLOOKUP($A52,'Annex 2 EHV charges'!$D:$P,2,0))</f>
        <v/>
      </c>
      <c r="C52" s="103" t="str">
        <f>IF($A52="","",VLOOKUP($A52,'Annex 2 EHV charges'!$D:$P,3,0))</f>
        <v/>
      </c>
      <c r="D52" s="100" t="str">
        <f>IF($A52="","",VLOOKUP($A52,'Annex 2 EHV charges'!$D:$P,4,0))</f>
        <v/>
      </c>
      <c r="E52" s="105" t="str">
        <f>IFERROR(IF(VLOOKUP($A52,'Annex 2 EHV charges'!$D:$P,10,FALSE)=0,"",VLOOKUP($A52,'Annex 2 EHV charges'!$D:$P,10,FALSE)),"")</f>
        <v/>
      </c>
      <c r="F52" s="106" t="str">
        <f>IFERROR(IF(VLOOKUP($A52,'Annex 2 EHV charges'!$D:$P,11,FALSE)=0,"",VLOOKUP($A52,'Annex 2 EHV charges'!$D:$P,11,FALSE)),"")</f>
        <v/>
      </c>
      <c r="G52" s="107" t="str">
        <f>IFERROR(IF(VLOOKUP($A52,'Annex 2 EHV charges'!$D:$P,12,FALSE)=0,"",VLOOKUP($A52,'Annex 2 EHV charges'!$D:$P,12,FALSE)),"")</f>
        <v/>
      </c>
      <c r="H52" s="107" t="str">
        <f>IFERROR(IF(VLOOKUP($A52,'Annex 2 EHV charges'!$D:$P,13,FALSE)=0,"",VLOOKUP($A52,'Annex 2 EHV charges'!$D:$P,13,FALSE)),"")</f>
        <v/>
      </c>
    </row>
    <row r="53" spans="1:8" ht="33.75" customHeight="1" x14ac:dyDescent="0.2">
      <c r="A53" s="104" t="str">
        <f t="array" ref="A53">IFERROR(INDEX('Annex 2 EHV charges'!#REF!, MATCH(0, IF(ISBLANK('Annex 2 EHV charges'!#REF!),1, COUNTIF(A$4:$A52, 'Annex 2 EHV charges'!#REF!)), 0)),"")</f>
        <v/>
      </c>
      <c r="B53" s="102" t="str">
        <f>IF($A53="","",VLOOKUP($A53,'Annex 2 EHV charges'!$D:$P,2,0))</f>
        <v/>
      </c>
      <c r="C53" s="103" t="str">
        <f>IF($A53="","",VLOOKUP($A53,'Annex 2 EHV charges'!$D:$P,3,0))</f>
        <v/>
      </c>
      <c r="D53" s="100" t="str">
        <f>IF($A53="","",VLOOKUP($A53,'Annex 2 EHV charges'!$D:$P,4,0))</f>
        <v/>
      </c>
      <c r="E53" s="105" t="str">
        <f>IFERROR(IF(VLOOKUP($A53,'Annex 2 EHV charges'!$D:$P,10,FALSE)=0,"",VLOOKUP($A53,'Annex 2 EHV charges'!$D:$P,10,FALSE)),"")</f>
        <v/>
      </c>
      <c r="F53" s="106" t="str">
        <f>IFERROR(IF(VLOOKUP($A53,'Annex 2 EHV charges'!$D:$P,11,FALSE)=0,"",VLOOKUP($A53,'Annex 2 EHV charges'!$D:$P,11,FALSE)),"")</f>
        <v/>
      </c>
      <c r="G53" s="107" t="str">
        <f>IFERROR(IF(VLOOKUP($A53,'Annex 2 EHV charges'!$D:$P,12,FALSE)=0,"",VLOOKUP($A53,'Annex 2 EHV charges'!$D:$P,12,FALSE)),"")</f>
        <v/>
      </c>
      <c r="H53" s="107" t="str">
        <f>IFERROR(IF(VLOOKUP($A53,'Annex 2 EHV charges'!$D:$P,13,FALSE)=0,"",VLOOKUP($A53,'Annex 2 EHV charges'!$D:$P,13,FALSE)),"")</f>
        <v/>
      </c>
    </row>
    <row r="54" spans="1:8" ht="33.75" customHeight="1" x14ac:dyDescent="0.2">
      <c r="A54" s="104" t="str">
        <f t="array" ref="A54">IFERROR(INDEX('Annex 2 EHV charges'!#REF!, MATCH(0, IF(ISBLANK('Annex 2 EHV charges'!#REF!),1, COUNTIF(A$4:$A53, 'Annex 2 EHV charges'!#REF!)), 0)),"")</f>
        <v/>
      </c>
      <c r="B54" s="102" t="str">
        <f>IF($A54="","",VLOOKUP($A54,'Annex 2 EHV charges'!$D:$P,2,0))</f>
        <v/>
      </c>
      <c r="C54" s="103" t="str">
        <f>IF($A54="","",VLOOKUP($A54,'Annex 2 EHV charges'!$D:$P,3,0))</f>
        <v/>
      </c>
      <c r="D54" s="100" t="str">
        <f>IF($A54="","",VLOOKUP($A54,'Annex 2 EHV charges'!$D:$P,4,0))</f>
        <v/>
      </c>
      <c r="E54" s="105" t="str">
        <f>IFERROR(IF(VLOOKUP($A54,'Annex 2 EHV charges'!$D:$P,10,FALSE)=0,"",VLOOKUP($A54,'Annex 2 EHV charges'!$D:$P,10,FALSE)),"")</f>
        <v/>
      </c>
      <c r="F54" s="106" t="str">
        <f>IFERROR(IF(VLOOKUP($A54,'Annex 2 EHV charges'!$D:$P,11,FALSE)=0,"",VLOOKUP($A54,'Annex 2 EHV charges'!$D:$P,11,FALSE)),"")</f>
        <v/>
      </c>
      <c r="G54" s="107" t="str">
        <f>IFERROR(IF(VLOOKUP($A54,'Annex 2 EHV charges'!$D:$P,12,FALSE)=0,"",VLOOKUP($A54,'Annex 2 EHV charges'!$D:$P,12,FALSE)),"")</f>
        <v/>
      </c>
      <c r="H54" s="107" t="str">
        <f>IFERROR(IF(VLOOKUP($A54,'Annex 2 EHV charges'!$D:$P,13,FALSE)=0,"",VLOOKUP($A54,'Annex 2 EHV charges'!$D:$P,13,FALSE)),"")</f>
        <v/>
      </c>
    </row>
    <row r="55" spans="1:8" ht="33.75" customHeight="1" x14ac:dyDescent="0.2">
      <c r="A55" s="104" t="str">
        <f t="array" ref="A55">IFERROR(INDEX('Annex 2 EHV charges'!#REF!, MATCH(0, IF(ISBLANK('Annex 2 EHV charges'!#REF!),1, COUNTIF(A$4:$A54, 'Annex 2 EHV charges'!#REF!)), 0)),"")</f>
        <v/>
      </c>
      <c r="B55" s="102" t="str">
        <f>IF($A55="","",VLOOKUP($A55,'Annex 2 EHV charges'!$D:$P,2,0))</f>
        <v/>
      </c>
      <c r="C55" s="103" t="str">
        <f>IF($A55="","",VLOOKUP($A55,'Annex 2 EHV charges'!$D:$P,3,0))</f>
        <v/>
      </c>
      <c r="D55" s="100" t="str">
        <f>IF($A55="","",VLOOKUP($A55,'Annex 2 EHV charges'!$D:$P,4,0))</f>
        <v/>
      </c>
      <c r="E55" s="105" t="str">
        <f>IFERROR(IF(VLOOKUP($A55,'Annex 2 EHV charges'!$D:$P,10,FALSE)=0,"",VLOOKUP($A55,'Annex 2 EHV charges'!$D:$P,10,FALSE)),"")</f>
        <v/>
      </c>
      <c r="F55" s="106" t="str">
        <f>IFERROR(IF(VLOOKUP($A55,'Annex 2 EHV charges'!$D:$P,11,FALSE)=0,"",VLOOKUP($A55,'Annex 2 EHV charges'!$D:$P,11,FALSE)),"")</f>
        <v/>
      </c>
      <c r="G55" s="107" t="str">
        <f>IFERROR(IF(VLOOKUP($A55,'Annex 2 EHV charges'!$D:$P,12,FALSE)=0,"",VLOOKUP($A55,'Annex 2 EHV charges'!$D:$P,12,FALSE)),"")</f>
        <v/>
      </c>
      <c r="H55" s="107" t="str">
        <f>IFERROR(IF(VLOOKUP($A55,'Annex 2 EHV charges'!$D:$P,13,FALSE)=0,"",VLOOKUP($A55,'Annex 2 EHV charges'!$D:$P,13,FALSE)),"")</f>
        <v/>
      </c>
    </row>
    <row r="56" spans="1:8" ht="33.75" customHeight="1" x14ac:dyDescent="0.2">
      <c r="A56" s="104" t="str">
        <f t="array" ref="A56">IFERROR(INDEX('Annex 2 EHV charges'!#REF!, MATCH(0, IF(ISBLANK('Annex 2 EHV charges'!#REF!),1, COUNTIF(A$4:$A55, 'Annex 2 EHV charges'!#REF!)), 0)),"")</f>
        <v/>
      </c>
      <c r="B56" s="102" t="str">
        <f>IF($A56="","",VLOOKUP($A56,'Annex 2 EHV charges'!$D:$P,2,0))</f>
        <v/>
      </c>
      <c r="C56" s="103" t="str">
        <f>IF($A56="","",VLOOKUP($A56,'Annex 2 EHV charges'!$D:$P,3,0))</f>
        <v/>
      </c>
      <c r="D56" s="100" t="str">
        <f>IF($A56="","",VLOOKUP($A56,'Annex 2 EHV charges'!$D:$P,4,0))</f>
        <v/>
      </c>
      <c r="E56" s="105" t="str">
        <f>IFERROR(IF(VLOOKUP($A56,'Annex 2 EHV charges'!$D:$P,10,FALSE)=0,"",VLOOKUP($A56,'Annex 2 EHV charges'!$D:$P,10,FALSE)),"")</f>
        <v/>
      </c>
      <c r="F56" s="106" t="str">
        <f>IFERROR(IF(VLOOKUP($A56,'Annex 2 EHV charges'!$D:$P,11,FALSE)=0,"",VLOOKUP($A56,'Annex 2 EHV charges'!$D:$P,11,FALSE)),"")</f>
        <v/>
      </c>
      <c r="G56" s="107" t="str">
        <f>IFERROR(IF(VLOOKUP($A56,'Annex 2 EHV charges'!$D:$P,12,FALSE)=0,"",VLOOKUP($A56,'Annex 2 EHV charges'!$D:$P,12,FALSE)),"")</f>
        <v/>
      </c>
      <c r="H56" s="107" t="str">
        <f>IFERROR(IF(VLOOKUP($A56,'Annex 2 EHV charges'!$D:$P,13,FALSE)=0,"",VLOOKUP($A56,'Annex 2 EHV charges'!$D:$P,13,FALSE)),"")</f>
        <v/>
      </c>
    </row>
    <row r="57" spans="1:8" ht="33.75" customHeight="1" x14ac:dyDescent="0.2">
      <c r="A57" s="104" t="str">
        <f t="array" ref="A57">IFERROR(INDEX('Annex 2 EHV charges'!#REF!, MATCH(0, IF(ISBLANK('Annex 2 EHV charges'!#REF!),1, COUNTIF(A$4:$A56, 'Annex 2 EHV charges'!#REF!)), 0)),"")</f>
        <v/>
      </c>
      <c r="B57" s="102" t="str">
        <f>IF($A57="","",VLOOKUP($A57,'Annex 2 EHV charges'!$D:$P,2,0))</f>
        <v/>
      </c>
      <c r="C57" s="103" t="str">
        <f>IF($A57="","",VLOOKUP($A57,'Annex 2 EHV charges'!$D:$P,3,0))</f>
        <v/>
      </c>
      <c r="D57" s="100" t="str">
        <f>IF($A57="","",VLOOKUP($A57,'Annex 2 EHV charges'!$D:$P,4,0))</f>
        <v/>
      </c>
      <c r="E57" s="105" t="str">
        <f>IFERROR(IF(VLOOKUP($A57,'Annex 2 EHV charges'!$D:$P,10,FALSE)=0,"",VLOOKUP($A57,'Annex 2 EHV charges'!$D:$P,10,FALSE)),"")</f>
        <v/>
      </c>
      <c r="F57" s="106" t="str">
        <f>IFERROR(IF(VLOOKUP($A57,'Annex 2 EHV charges'!$D:$P,11,FALSE)=0,"",VLOOKUP($A57,'Annex 2 EHV charges'!$D:$P,11,FALSE)),"")</f>
        <v/>
      </c>
      <c r="G57" s="107" t="str">
        <f>IFERROR(IF(VLOOKUP($A57,'Annex 2 EHV charges'!$D:$P,12,FALSE)=0,"",VLOOKUP($A57,'Annex 2 EHV charges'!$D:$P,12,FALSE)),"")</f>
        <v/>
      </c>
      <c r="H57" s="107" t="str">
        <f>IFERROR(IF(VLOOKUP($A57,'Annex 2 EHV charges'!$D:$P,13,FALSE)=0,"",VLOOKUP($A57,'Annex 2 EHV charges'!$D:$P,13,FALSE)),"")</f>
        <v/>
      </c>
    </row>
    <row r="58" spans="1:8" ht="33.75" customHeight="1" x14ac:dyDescent="0.2">
      <c r="A58" s="104" t="str">
        <f t="array" ref="A58">IFERROR(INDEX('Annex 2 EHV charges'!#REF!, MATCH(0, IF(ISBLANK('Annex 2 EHV charges'!#REF!),1, COUNTIF(A$4:$A57, 'Annex 2 EHV charges'!#REF!)), 0)),"")</f>
        <v/>
      </c>
      <c r="B58" s="102" t="str">
        <f>IF($A58="","",VLOOKUP($A58,'Annex 2 EHV charges'!$D:$P,2,0))</f>
        <v/>
      </c>
      <c r="C58" s="103" t="str">
        <f>IF($A58="","",VLOOKUP($A58,'Annex 2 EHV charges'!$D:$P,3,0))</f>
        <v/>
      </c>
      <c r="D58" s="100" t="str">
        <f>IF($A58="","",VLOOKUP($A58,'Annex 2 EHV charges'!$D:$P,4,0))</f>
        <v/>
      </c>
      <c r="E58" s="105" t="str">
        <f>IFERROR(IF(VLOOKUP($A58,'Annex 2 EHV charges'!$D:$P,10,FALSE)=0,"",VLOOKUP($A58,'Annex 2 EHV charges'!$D:$P,10,FALSE)),"")</f>
        <v/>
      </c>
      <c r="F58" s="106" t="str">
        <f>IFERROR(IF(VLOOKUP($A58,'Annex 2 EHV charges'!$D:$P,11,FALSE)=0,"",VLOOKUP($A58,'Annex 2 EHV charges'!$D:$P,11,FALSE)),"")</f>
        <v/>
      </c>
      <c r="G58" s="107" t="str">
        <f>IFERROR(IF(VLOOKUP($A58,'Annex 2 EHV charges'!$D:$P,12,FALSE)=0,"",VLOOKUP($A58,'Annex 2 EHV charges'!$D:$P,12,FALSE)),"")</f>
        <v/>
      </c>
      <c r="H58" s="107" t="str">
        <f>IFERROR(IF(VLOOKUP($A58,'Annex 2 EHV charges'!$D:$P,13,FALSE)=0,"",VLOOKUP($A58,'Annex 2 EHV charges'!$D:$P,13,FALSE)),"")</f>
        <v/>
      </c>
    </row>
    <row r="59" spans="1:8" ht="33.75" customHeight="1" x14ac:dyDescent="0.2">
      <c r="A59" s="104" t="str">
        <f t="array" ref="A59">IFERROR(INDEX('Annex 2 EHV charges'!#REF!, MATCH(0, IF(ISBLANK('Annex 2 EHV charges'!#REF!),1, COUNTIF(A$4:$A58, 'Annex 2 EHV charges'!#REF!)), 0)),"")</f>
        <v/>
      </c>
      <c r="B59" s="102" t="str">
        <f>IF($A59="","",VLOOKUP($A59,'Annex 2 EHV charges'!$D:$P,2,0))</f>
        <v/>
      </c>
      <c r="C59" s="103" t="str">
        <f>IF($A59="","",VLOOKUP($A59,'Annex 2 EHV charges'!$D:$P,3,0))</f>
        <v/>
      </c>
      <c r="D59" s="100" t="str">
        <f>IF($A59="","",VLOOKUP($A59,'Annex 2 EHV charges'!$D:$P,4,0))</f>
        <v/>
      </c>
      <c r="E59" s="105" t="str">
        <f>IFERROR(IF(VLOOKUP($A59,'Annex 2 EHV charges'!$D:$P,10,FALSE)=0,"",VLOOKUP($A59,'Annex 2 EHV charges'!$D:$P,10,FALSE)),"")</f>
        <v/>
      </c>
      <c r="F59" s="106" t="str">
        <f>IFERROR(IF(VLOOKUP($A59,'Annex 2 EHV charges'!$D:$P,11,FALSE)=0,"",VLOOKUP($A59,'Annex 2 EHV charges'!$D:$P,11,FALSE)),"")</f>
        <v/>
      </c>
      <c r="G59" s="107" t="str">
        <f>IFERROR(IF(VLOOKUP($A59,'Annex 2 EHV charges'!$D:$P,12,FALSE)=0,"",VLOOKUP($A59,'Annex 2 EHV charges'!$D:$P,12,FALSE)),"")</f>
        <v/>
      </c>
      <c r="H59" s="107" t="str">
        <f>IFERROR(IF(VLOOKUP($A59,'Annex 2 EHV charges'!$D:$P,13,FALSE)=0,"",VLOOKUP($A59,'Annex 2 EHV charges'!$D:$P,13,FALSE)),"")</f>
        <v/>
      </c>
    </row>
    <row r="60" spans="1:8" ht="33.75" customHeight="1" x14ac:dyDescent="0.2">
      <c r="A60" s="104" t="str">
        <f t="array" ref="A60">IFERROR(INDEX('Annex 2 EHV charges'!#REF!, MATCH(0, IF(ISBLANK('Annex 2 EHV charges'!#REF!),1, COUNTIF(A$4:$A59, 'Annex 2 EHV charges'!#REF!)), 0)),"")</f>
        <v/>
      </c>
      <c r="B60" s="102" t="str">
        <f>IF($A60="","",VLOOKUP($A60,'Annex 2 EHV charges'!$D:$P,2,0))</f>
        <v/>
      </c>
      <c r="C60" s="103" t="str">
        <f>IF($A60="","",VLOOKUP($A60,'Annex 2 EHV charges'!$D:$P,3,0))</f>
        <v/>
      </c>
      <c r="D60" s="100" t="str">
        <f>IF($A60="","",VLOOKUP($A60,'Annex 2 EHV charges'!$D:$P,4,0))</f>
        <v/>
      </c>
      <c r="E60" s="105" t="str">
        <f>IFERROR(IF(VLOOKUP($A60,'Annex 2 EHV charges'!$D:$P,10,FALSE)=0,"",VLOOKUP($A60,'Annex 2 EHV charges'!$D:$P,10,FALSE)),"")</f>
        <v/>
      </c>
      <c r="F60" s="106" t="str">
        <f>IFERROR(IF(VLOOKUP($A60,'Annex 2 EHV charges'!$D:$P,11,FALSE)=0,"",VLOOKUP($A60,'Annex 2 EHV charges'!$D:$P,11,FALSE)),"")</f>
        <v/>
      </c>
      <c r="G60" s="107" t="str">
        <f>IFERROR(IF(VLOOKUP($A60,'Annex 2 EHV charges'!$D:$P,12,FALSE)=0,"",VLOOKUP($A60,'Annex 2 EHV charges'!$D:$P,12,FALSE)),"")</f>
        <v/>
      </c>
      <c r="H60" s="107" t="str">
        <f>IFERROR(IF(VLOOKUP($A60,'Annex 2 EHV charges'!$D:$P,13,FALSE)=0,"",VLOOKUP($A60,'Annex 2 EHV charges'!$D:$P,13,FALSE)),"")</f>
        <v/>
      </c>
    </row>
    <row r="61" spans="1:8" ht="33.75" customHeight="1" x14ac:dyDescent="0.2">
      <c r="A61" s="104" t="str">
        <f t="array" ref="A61">IFERROR(INDEX('Annex 2 EHV charges'!#REF!, MATCH(0, IF(ISBLANK('Annex 2 EHV charges'!#REF!),1, COUNTIF(A$4:$A60, 'Annex 2 EHV charges'!#REF!)), 0)),"")</f>
        <v/>
      </c>
      <c r="B61" s="102" t="str">
        <f>IF($A61="","",VLOOKUP($A61,'Annex 2 EHV charges'!$D:$P,2,0))</f>
        <v/>
      </c>
      <c r="C61" s="103" t="str">
        <f>IF($A61="","",VLOOKUP($A61,'Annex 2 EHV charges'!$D:$P,3,0))</f>
        <v/>
      </c>
      <c r="D61" s="100" t="str">
        <f>IF($A61="","",VLOOKUP($A61,'Annex 2 EHV charges'!$D:$P,4,0))</f>
        <v/>
      </c>
      <c r="E61" s="105" t="str">
        <f>IFERROR(IF(VLOOKUP($A61,'Annex 2 EHV charges'!$D:$P,10,FALSE)=0,"",VLOOKUP($A61,'Annex 2 EHV charges'!$D:$P,10,FALSE)),"")</f>
        <v/>
      </c>
      <c r="F61" s="106" t="str">
        <f>IFERROR(IF(VLOOKUP($A61,'Annex 2 EHV charges'!$D:$P,11,FALSE)=0,"",VLOOKUP($A61,'Annex 2 EHV charges'!$D:$P,11,FALSE)),"")</f>
        <v/>
      </c>
      <c r="G61" s="107" t="str">
        <f>IFERROR(IF(VLOOKUP($A61,'Annex 2 EHV charges'!$D:$P,12,FALSE)=0,"",VLOOKUP($A61,'Annex 2 EHV charges'!$D:$P,12,FALSE)),"")</f>
        <v/>
      </c>
      <c r="H61" s="107" t="str">
        <f>IFERROR(IF(VLOOKUP($A61,'Annex 2 EHV charges'!$D:$P,13,FALSE)=0,"",VLOOKUP($A61,'Annex 2 EHV charges'!$D:$P,13,FALSE)),"")</f>
        <v/>
      </c>
    </row>
    <row r="62" spans="1:8" ht="33.75" customHeight="1" x14ac:dyDescent="0.2">
      <c r="A62" s="104" t="str">
        <f t="array" ref="A62">IFERROR(INDEX('Annex 2 EHV charges'!#REF!, MATCH(0, IF(ISBLANK('Annex 2 EHV charges'!#REF!),1, COUNTIF(A$4:$A61, 'Annex 2 EHV charges'!#REF!)), 0)),"")</f>
        <v/>
      </c>
      <c r="B62" s="102" t="str">
        <f>IF($A62="","",VLOOKUP($A62,'Annex 2 EHV charges'!$D:$P,2,0))</f>
        <v/>
      </c>
      <c r="C62" s="103" t="str">
        <f>IF($A62="","",VLOOKUP($A62,'Annex 2 EHV charges'!$D:$P,3,0))</f>
        <v/>
      </c>
      <c r="D62" s="100" t="str">
        <f>IF($A62="","",VLOOKUP($A62,'Annex 2 EHV charges'!$D:$P,4,0))</f>
        <v/>
      </c>
      <c r="E62" s="105" t="str">
        <f>IFERROR(IF(VLOOKUP($A62,'Annex 2 EHV charges'!$D:$P,10,FALSE)=0,"",VLOOKUP($A62,'Annex 2 EHV charges'!$D:$P,10,FALSE)),"")</f>
        <v/>
      </c>
      <c r="F62" s="106" t="str">
        <f>IFERROR(IF(VLOOKUP($A62,'Annex 2 EHV charges'!$D:$P,11,FALSE)=0,"",VLOOKUP($A62,'Annex 2 EHV charges'!$D:$P,11,FALSE)),"")</f>
        <v/>
      </c>
      <c r="G62" s="107" t="str">
        <f>IFERROR(IF(VLOOKUP($A62,'Annex 2 EHV charges'!$D:$P,12,FALSE)=0,"",VLOOKUP($A62,'Annex 2 EHV charges'!$D:$P,12,FALSE)),"")</f>
        <v/>
      </c>
      <c r="H62" s="107" t="str">
        <f>IFERROR(IF(VLOOKUP($A62,'Annex 2 EHV charges'!$D:$P,13,FALSE)=0,"",VLOOKUP($A62,'Annex 2 EHV charges'!$D:$P,13,FALSE)),"")</f>
        <v/>
      </c>
    </row>
    <row r="63" spans="1:8" ht="33.75" customHeight="1" x14ac:dyDescent="0.2">
      <c r="A63" s="104" t="str">
        <f t="array" ref="A63">IFERROR(INDEX('Annex 2 EHV charges'!#REF!, MATCH(0, IF(ISBLANK('Annex 2 EHV charges'!#REF!),1, COUNTIF(A$4:$A62, 'Annex 2 EHV charges'!#REF!)), 0)),"")</f>
        <v/>
      </c>
      <c r="B63" s="102" t="str">
        <f>IF($A63="","",VLOOKUP($A63,'Annex 2 EHV charges'!$D:$P,2,0))</f>
        <v/>
      </c>
      <c r="C63" s="103" t="str">
        <f>IF($A63="","",VLOOKUP($A63,'Annex 2 EHV charges'!$D:$P,3,0))</f>
        <v/>
      </c>
      <c r="D63" s="100" t="str">
        <f>IF($A63="","",VLOOKUP($A63,'Annex 2 EHV charges'!$D:$P,4,0))</f>
        <v/>
      </c>
      <c r="E63" s="105" t="str">
        <f>IFERROR(IF(VLOOKUP($A63,'Annex 2 EHV charges'!$D:$P,10,FALSE)=0,"",VLOOKUP($A63,'Annex 2 EHV charges'!$D:$P,10,FALSE)),"")</f>
        <v/>
      </c>
      <c r="F63" s="106" t="str">
        <f>IFERROR(IF(VLOOKUP($A63,'Annex 2 EHV charges'!$D:$P,11,FALSE)=0,"",VLOOKUP($A63,'Annex 2 EHV charges'!$D:$P,11,FALSE)),"")</f>
        <v/>
      </c>
      <c r="G63" s="107" t="str">
        <f>IFERROR(IF(VLOOKUP($A63,'Annex 2 EHV charges'!$D:$P,12,FALSE)=0,"",VLOOKUP($A63,'Annex 2 EHV charges'!$D:$P,12,FALSE)),"")</f>
        <v/>
      </c>
      <c r="H63" s="107" t="str">
        <f>IFERROR(IF(VLOOKUP($A63,'Annex 2 EHV charges'!$D:$P,13,FALSE)=0,"",VLOOKUP($A63,'Annex 2 EHV charges'!$D:$P,13,FALSE)),"")</f>
        <v/>
      </c>
    </row>
    <row r="64" spans="1:8" ht="33.75" customHeight="1" x14ac:dyDescent="0.2">
      <c r="A64" s="104" t="str">
        <f t="array" ref="A64">IFERROR(INDEX('Annex 2 EHV charges'!#REF!, MATCH(0, IF(ISBLANK('Annex 2 EHV charges'!#REF!),1, COUNTIF(A$4:$A63, 'Annex 2 EHV charges'!#REF!)), 0)),"")</f>
        <v/>
      </c>
      <c r="B64" s="102" t="str">
        <f>IF($A64="","",VLOOKUP($A64,'Annex 2 EHV charges'!$D:$P,2,0))</f>
        <v/>
      </c>
      <c r="C64" s="103" t="str">
        <f>IF($A64="","",VLOOKUP($A64,'Annex 2 EHV charges'!$D:$P,3,0))</f>
        <v/>
      </c>
      <c r="D64" s="100" t="str">
        <f>IF($A64="","",VLOOKUP($A64,'Annex 2 EHV charges'!$D:$P,4,0))</f>
        <v/>
      </c>
      <c r="E64" s="105" t="str">
        <f>IFERROR(IF(VLOOKUP($A64,'Annex 2 EHV charges'!$D:$P,10,FALSE)=0,"",VLOOKUP($A64,'Annex 2 EHV charges'!$D:$P,10,FALSE)),"")</f>
        <v/>
      </c>
      <c r="F64" s="106" t="str">
        <f>IFERROR(IF(VLOOKUP($A64,'Annex 2 EHV charges'!$D:$P,11,FALSE)=0,"",VLOOKUP($A64,'Annex 2 EHV charges'!$D:$P,11,FALSE)),"")</f>
        <v/>
      </c>
      <c r="G64" s="107" t="str">
        <f>IFERROR(IF(VLOOKUP($A64,'Annex 2 EHV charges'!$D:$P,12,FALSE)=0,"",VLOOKUP($A64,'Annex 2 EHV charges'!$D:$P,12,FALSE)),"")</f>
        <v/>
      </c>
      <c r="H64" s="107" t="str">
        <f>IFERROR(IF(VLOOKUP($A64,'Annex 2 EHV charges'!$D:$P,13,FALSE)=0,"",VLOOKUP($A64,'Annex 2 EHV charges'!$D:$P,13,FALSE)),"")</f>
        <v/>
      </c>
    </row>
    <row r="65" spans="1:8" ht="33.75" customHeight="1" x14ac:dyDescent="0.2">
      <c r="A65" s="104" t="str">
        <f t="array" ref="A65">IFERROR(INDEX('Annex 2 EHV charges'!#REF!, MATCH(0, IF(ISBLANK('Annex 2 EHV charges'!#REF!),1, COUNTIF(A$4:$A64, 'Annex 2 EHV charges'!#REF!)), 0)),"")</f>
        <v/>
      </c>
      <c r="B65" s="102" t="str">
        <f>IF($A65="","",VLOOKUP($A65,'Annex 2 EHV charges'!$D:$P,2,0))</f>
        <v/>
      </c>
      <c r="C65" s="103" t="str">
        <f>IF($A65="","",VLOOKUP($A65,'Annex 2 EHV charges'!$D:$P,3,0))</f>
        <v/>
      </c>
      <c r="D65" s="100" t="str">
        <f>IF($A65="","",VLOOKUP($A65,'Annex 2 EHV charges'!$D:$P,4,0))</f>
        <v/>
      </c>
      <c r="E65" s="105" t="str">
        <f>IFERROR(IF(VLOOKUP($A65,'Annex 2 EHV charges'!$D:$P,10,FALSE)=0,"",VLOOKUP($A65,'Annex 2 EHV charges'!$D:$P,10,FALSE)),"")</f>
        <v/>
      </c>
      <c r="F65" s="106" t="str">
        <f>IFERROR(IF(VLOOKUP($A65,'Annex 2 EHV charges'!$D:$P,11,FALSE)=0,"",VLOOKUP($A65,'Annex 2 EHV charges'!$D:$P,11,FALSE)),"")</f>
        <v/>
      </c>
      <c r="G65" s="107" t="str">
        <f>IFERROR(IF(VLOOKUP($A65,'Annex 2 EHV charges'!$D:$P,12,FALSE)=0,"",VLOOKUP($A65,'Annex 2 EHV charges'!$D:$P,12,FALSE)),"")</f>
        <v/>
      </c>
      <c r="H65" s="107" t="str">
        <f>IFERROR(IF(VLOOKUP($A65,'Annex 2 EHV charges'!$D:$P,13,FALSE)=0,"",VLOOKUP($A65,'Annex 2 EHV charges'!$D:$P,13,FALSE)),"")</f>
        <v/>
      </c>
    </row>
    <row r="66" spans="1:8" ht="33.75" customHeight="1" x14ac:dyDescent="0.2">
      <c r="A66" s="104" t="str">
        <f t="array" ref="A66">IFERROR(INDEX('Annex 2 EHV charges'!#REF!, MATCH(0, IF(ISBLANK('Annex 2 EHV charges'!#REF!),1, COUNTIF(A$4:$A65, 'Annex 2 EHV charges'!#REF!)), 0)),"")</f>
        <v/>
      </c>
      <c r="B66" s="102" t="str">
        <f>IF($A66="","",VLOOKUP($A66,'Annex 2 EHV charges'!$D:$P,2,0))</f>
        <v/>
      </c>
      <c r="C66" s="103" t="str">
        <f>IF($A66="","",VLOOKUP($A66,'Annex 2 EHV charges'!$D:$P,3,0))</f>
        <v/>
      </c>
      <c r="D66" s="100" t="str">
        <f>IF($A66="","",VLOOKUP($A66,'Annex 2 EHV charges'!$D:$P,4,0))</f>
        <v/>
      </c>
      <c r="E66" s="105" t="str">
        <f>IFERROR(IF(VLOOKUP($A66,'Annex 2 EHV charges'!$D:$P,10,FALSE)=0,"",VLOOKUP($A66,'Annex 2 EHV charges'!$D:$P,10,FALSE)),"")</f>
        <v/>
      </c>
      <c r="F66" s="106" t="str">
        <f>IFERROR(IF(VLOOKUP($A66,'Annex 2 EHV charges'!$D:$P,11,FALSE)=0,"",VLOOKUP($A66,'Annex 2 EHV charges'!$D:$P,11,FALSE)),"")</f>
        <v/>
      </c>
      <c r="G66" s="107" t="str">
        <f>IFERROR(IF(VLOOKUP($A66,'Annex 2 EHV charges'!$D:$P,12,FALSE)=0,"",VLOOKUP($A66,'Annex 2 EHV charges'!$D:$P,12,FALSE)),"")</f>
        <v/>
      </c>
      <c r="H66" s="107" t="str">
        <f>IFERROR(IF(VLOOKUP($A66,'Annex 2 EHV charges'!$D:$P,13,FALSE)=0,"",VLOOKUP($A66,'Annex 2 EHV charges'!$D:$P,13,FALSE)),"")</f>
        <v/>
      </c>
    </row>
    <row r="67" spans="1:8" ht="33.75" customHeight="1" x14ac:dyDescent="0.2">
      <c r="A67" s="104" t="str">
        <f t="array" ref="A67">IFERROR(INDEX('Annex 2 EHV charges'!#REF!, MATCH(0, IF(ISBLANK('Annex 2 EHV charges'!#REF!),1, COUNTIF(A$4:$A66, 'Annex 2 EHV charges'!#REF!)), 0)),"")</f>
        <v/>
      </c>
      <c r="B67" s="102" t="str">
        <f>IF($A67="","",VLOOKUP($A67,'Annex 2 EHV charges'!$D:$P,2,0))</f>
        <v/>
      </c>
      <c r="C67" s="103" t="str">
        <f>IF($A67="","",VLOOKUP($A67,'Annex 2 EHV charges'!$D:$P,3,0))</f>
        <v/>
      </c>
      <c r="D67" s="100" t="str">
        <f>IF($A67="","",VLOOKUP($A67,'Annex 2 EHV charges'!$D:$P,4,0))</f>
        <v/>
      </c>
      <c r="E67" s="105" t="str">
        <f>IFERROR(IF(VLOOKUP($A67,'Annex 2 EHV charges'!$D:$P,10,FALSE)=0,"",VLOOKUP($A67,'Annex 2 EHV charges'!$D:$P,10,FALSE)),"")</f>
        <v/>
      </c>
      <c r="F67" s="106" t="str">
        <f>IFERROR(IF(VLOOKUP($A67,'Annex 2 EHV charges'!$D:$P,11,FALSE)=0,"",VLOOKUP($A67,'Annex 2 EHV charges'!$D:$P,11,FALSE)),"")</f>
        <v/>
      </c>
      <c r="G67" s="107" t="str">
        <f>IFERROR(IF(VLOOKUP($A67,'Annex 2 EHV charges'!$D:$P,12,FALSE)=0,"",VLOOKUP($A67,'Annex 2 EHV charges'!$D:$P,12,FALSE)),"")</f>
        <v/>
      </c>
      <c r="H67" s="107" t="str">
        <f>IFERROR(IF(VLOOKUP($A67,'Annex 2 EHV charges'!$D:$P,13,FALSE)=0,"",VLOOKUP($A67,'Annex 2 EHV charges'!$D:$P,13,FALSE)),"")</f>
        <v/>
      </c>
    </row>
    <row r="68" spans="1:8" ht="33.75" customHeight="1" x14ac:dyDescent="0.2">
      <c r="A68" s="104" t="str">
        <f t="array" ref="A68">IFERROR(INDEX('Annex 2 EHV charges'!#REF!, MATCH(0, IF(ISBLANK('Annex 2 EHV charges'!#REF!),1, COUNTIF(A$4:$A67, 'Annex 2 EHV charges'!#REF!)), 0)),"")</f>
        <v/>
      </c>
      <c r="B68" s="102" t="str">
        <f>IF($A68="","",VLOOKUP($A68,'Annex 2 EHV charges'!$D:$P,2,0))</f>
        <v/>
      </c>
      <c r="C68" s="103" t="str">
        <f>IF($A68="","",VLOOKUP($A68,'Annex 2 EHV charges'!$D:$P,3,0))</f>
        <v/>
      </c>
      <c r="D68" s="100" t="str">
        <f>IF($A68="","",VLOOKUP($A68,'Annex 2 EHV charges'!$D:$P,4,0))</f>
        <v/>
      </c>
      <c r="E68" s="105" t="str">
        <f>IFERROR(IF(VLOOKUP($A68,'Annex 2 EHV charges'!$D:$P,10,FALSE)=0,"",VLOOKUP($A68,'Annex 2 EHV charges'!$D:$P,10,FALSE)),"")</f>
        <v/>
      </c>
      <c r="F68" s="106" t="str">
        <f>IFERROR(IF(VLOOKUP($A68,'Annex 2 EHV charges'!$D:$P,11,FALSE)=0,"",VLOOKUP($A68,'Annex 2 EHV charges'!$D:$P,11,FALSE)),"")</f>
        <v/>
      </c>
      <c r="G68" s="107" t="str">
        <f>IFERROR(IF(VLOOKUP($A68,'Annex 2 EHV charges'!$D:$P,12,FALSE)=0,"",VLOOKUP($A68,'Annex 2 EHV charges'!$D:$P,12,FALSE)),"")</f>
        <v/>
      </c>
      <c r="H68" s="107" t="str">
        <f>IFERROR(IF(VLOOKUP($A68,'Annex 2 EHV charges'!$D:$P,13,FALSE)=0,"",VLOOKUP($A68,'Annex 2 EHV charges'!$D:$P,13,FALSE)),"")</f>
        <v/>
      </c>
    </row>
    <row r="69" spans="1:8" ht="33.75" customHeight="1" x14ac:dyDescent="0.2">
      <c r="A69" s="104" t="str">
        <f t="array" ref="A69">IFERROR(INDEX('Annex 2 EHV charges'!#REF!, MATCH(0, IF(ISBLANK('Annex 2 EHV charges'!#REF!),1, COUNTIF(A$4:$A68, 'Annex 2 EHV charges'!#REF!)), 0)),"")</f>
        <v/>
      </c>
      <c r="B69" s="102" t="str">
        <f>IF($A69="","",VLOOKUP($A69,'Annex 2 EHV charges'!$D:$P,2,0))</f>
        <v/>
      </c>
      <c r="C69" s="103" t="str">
        <f>IF($A69="","",VLOOKUP($A69,'Annex 2 EHV charges'!$D:$P,3,0))</f>
        <v/>
      </c>
      <c r="D69" s="100" t="str">
        <f>IF($A69="","",VLOOKUP($A69,'Annex 2 EHV charges'!$D:$P,4,0))</f>
        <v/>
      </c>
      <c r="E69" s="105" t="str">
        <f>IFERROR(IF(VLOOKUP($A69,'Annex 2 EHV charges'!$D:$P,10,FALSE)=0,"",VLOOKUP($A69,'Annex 2 EHV charges'!$D:$P,10,FALSE)),"")</f>
        <v/>
      </c>
      <c r="F69" s="106" t="str">
        <f>IFERROR(IF(VLOOKUP($A69,'Annex 2 EHV charges'!$D:$P,11,FALSE)=0,"",VLOOKUP($A69,'Annex 2 EHV charges'!$D:$P,11,FALSE)),"")</f>
        <v/>
      </c>
      <c r="G69" s="107" t="str">
        <f>IFERROR(IF(VLOOKUP($A69,'Annex 2 EHV charges'!$D:$P,12,FALSE)=0,"",VLOOKUP($A69,'Annex 2 EHV charges'!$D:$P,12,FALSE)),"")</f>
        <v/>
      </c>
      <c r="H69" s="107" t="str">
        <f>IFERROR(IF(VLOOKUP($A69,'Annex 2 EHV charges'!$D:$P,13,FALSE)=0,"",VLOOKUP($A69,'Annex 2 EHV charges'!$D:$P,13,FALSE)),"")</f>
        <v/>
      </c>
    </row>
    <row r="70" spans="1:8" ht="33.75" customHeight="1" x14ac:dyDescent="0.2">
      <c r="A70" s="104" t="str">
        <f t="array" ref="A70">IFERROR(INDEX('Annex 2 EHV charges'!#REF!, MATCH(0, IF(ISBLANK('Annex 2 EHV charges'!#REF!),1, COUNTIF(A$4:$A69, 'Annex 2 EHV charges'!#REF!)), 0)),"")</f>
        <v/>
      </c>
      <c r="B70" s="102" t="str">
        <f>IF($A70="","",VLOOKUP($A70,'Annex 2 EHV charges'!$D:$P,2,0))</f>
        <v/>
      </c>
      <c r="C70" s="103" t="str">
        <f>IF($A70="","",VLOOKUP($A70,'Annex 2 EHV charges'!$D:$P,3,0))</f>
        <v/>
      </c>
      <c r="D70" s="100" t="str">
        <f>IF($A70="","",VLOOKUP($A70,'Annex 2 EHV charges'!$D:$P,4,0))</f>
        <v/>
      </c>
      <c r="E70" s="105" t="str">
        <f>IFERROR(IF(VLOOKUP($A70,'Annex 2 EHV charges'!$D:$P,10,FALSE)=0,"",VLOOKUP($A70,'Annex 2 EHV charges'!$D:$P,10,FALSE)),"")</f>
        <v/>
      </c>
      <c r="F70" s="106" t="str">
        <f>IFERROR(IF(VLOOKUP($A70,'Annex 2 EHV charges'!$D:$P,11,FALSE)=0,"",VLOOKUP($A70,'Annex 2 EHV charges'!$D:$P,11,FALSE)),"")</f>
        <v/>
      </c>
      <c r="G70" s="107" t="str">
        <f>IFERROR(IF(VLOOKUP($A70,'Annex 2 EHV charges'!$D:$P,12,FALSE)=0,"",VLOOKUP($A70,'Annex 2 EHV charges'!$D:$P,12,FALSE)),"")</f>
        <v/>
      </c>
      <c r="H70" s="107" t="str">
        <f>IFERROR(IF(VLOOKUP($A70,'Annex 2 EHV charges'!$D:$P,13,FALSE)=0,"",VLOOKUP($A70,'Annex 2 EHV charges'!$D:$P,13,FALSE)),"")</f>
        <v/>
      </c>
    </row>
    <row r="71" spans="1:8" ht="33.75" customHeight="1" x14ac:dyDescent="0.2">
      <c r="A71" s="104" t="str">
        <f t="array" ref="A71">IFERROR(INDEX('Annex 2 EHV charges'!#REF!, MATCH(0, IF(ISBLANK('Annex 2 EHV charges'!#REF!),1, COUNTIF(A$4:$A70, 'Annex 2 EHV charges'!#REF!)), 0)),"")</f>
        <v/>
      </c>
      <c r="B71" s="102" t="str">
        <f>IF($A71="","",VLOOKUP($A71,'Annex 2 EHV charges'!$D:$P,2,0))</f>
        <v/>
      </c>
      <c r="C71" s="103" t="str">
        <f>IF($A71="","",VLOOKUP($A71,'Annex 2 EHV charges'!$D:$P,3,0))</f>
        <v/>
      </c>
      <c r="D71" s="100" t="str">
        <f>IF($A71="","",VLOOKUP($A71,'Annex 2 EHV charges'!$D:$P,4,0))</f>
        <v/>
      </c>
      <c r="E71" s="105" t="str">
        <f>IFERROR(IF(VLOOKUP($A71,'Annex 2 EHV charges'!$D:$P,10,FALSE)=0,"",VLOOKUP($A71,'Annex 2 EHV charges'!$D:$P,10,FALSE)),"")</f>
        <v/>
      </c>
      <c r="F71" s="106" t="str">
        <f>IFERROR(IF(VLOOKUP($A71,'Annex 2 EHV charges'!$D:$P,11,FALSE)=0,"",VLOOKUP($A71,'Annex 2 EHV charges'!$D:$P,11,FALSE)),"")</f>
        <v/>
      </c>
      <c r="G71" s="107" t="str">
        <f>IFERROR(IF(VLOOKUP($A71,'Annex 2 EHV charges'!$D:$P,12,FALSE)=0,"",VLOOKUP($A71,'Annex 2 EHV charges'!$D:$P,12,FALSE)),"")</f>
        <v/>
      </c>
      <c r="H71" s="107" t="str">
        <f>IFERROR(IF(VLOOKUP($A71,'Annex 2 EHV charges'!$D:$P,13,FALSE)=0,"",VLOOKUP($A71,'Annex 2 EHV charges'!$D:$P,13,FALSE)),"")</f>
        <v/>
      </c>
    </row>
    <row r="72" spans="1:8" ht="33.75" customHeight="1" x14ac:dyDescent="0.2">
      <c r="A72" s="104" t="str">
        <f t="array" ref="A72">IFERROR(INDEX('Annex 2 EHV charges'!#REF!, MATCH(0, IF(ISBLANK('Annex 2 EHV charges'!#REF!),1, COUNTIF(A$4:$A71, 'Annex 2 EHV charges'!#REF!)), 0)),"")</f>
        <v/>
      </c>
      <c r="B72" s="102" t="str">
        <f>IF($A72="","",VLOOKUP($A72,'Annex 2 EHV charges'!$D:$P,2,0))</f>
        <v/>
      </c>
      <c r="C72" s="103" t="str">
        <f>IF($A72="","",VLOOKUP($A72,'Annex 2 EHV charges'!$D:$P,3,0))</f>
        <v/>
      </c>
      <c r="D72" s="100" t="str">
        <f>IF($A72="","",VLOOKUP($A72,'Annex 2 EHV charges'!$D:$P,4,0))</f>
        <v/>
      </c>
      <c r="E72" s="105" t="str">
        <f>IFERROR(IF(VLOOKUP($A72,'Annex 2 EHV charges'!$D:$P,10,FALSE)=0,"",VLOOKUP($A72,'Annex 2 EHV charges'!$D:$P,10,FALSE)),"")</f>
        <v/>
      </c>
      <c r="F72" s="106" t="str">
        <f>IFERROR(IF(VLOOKUP($A72,'Annex 2 EHV charges'!$D:$P,11,FALSE)=0,"",VLOOKUP($A72,'Annex 2 EHV charges'!$D:$P,11,FALSE)),"")</f>
        <v/>
      </c>
      <c r="G72" s="107" t="str">
        <f>IFERROR(IF(VLOOKUP($A72,'Annex 2 EHV charges'!$D:$P,12,FALSE)=0,"",VLOOKUP($A72,'Annex 2 EHV charges'!$D:$P,12,FALSE)),"")</f>
        <v/>
      </c>
      <c r="H72" s="107" t="str">
        <f>IFERROR(IF(VLOOKUP($A72,'Annex 2 EHV charges'!$D:$P,13,FALSE)=0,"",VLOOKUP($A72,'Annex 2 EHV charges'!$D:$P,13,FALSE)),"")</f>
        <v/>
      </c>
    </row>
    <row r="73" spans="1:8" ht="33.75" customHeight="1" x14ac:dyDescent="0.2">
      <c r="A73" s="104" t="str">
        <f t="array" ref="A73">IFERROR(INDEX('Annex 2 EHV charges'!#REF!, MATCH(0, IF(ISBLANK('Annex 2 EHV charges'!#REF!),1, COUNTIF(A$4:$A72, 'Annex 2 EHV charges'!#REF!)), 0)),"")</f>
        <v/>
      </c>
      <c r="B73" s="102" t="str">
        <f>IF($A73="","",VLOOKUP($A73,'Annex 2 EHV charges'!$D:$P,2,0))</f>
        <v/>
      </c>
      <c r="C73" s="103" t="str">
        <f>IF($A73="","",VLOOKUP($A73,'Annex 2 EHV charges'!$D:$P,3,0))</f>
        <v/>
      </c>
      <c r="D73" s="100" t="str">
        <f>IF($A73="","",VLOOKUP($A73,'Annex 2 EHV charges'!$D:$P,4,0))</f>
        <v/>
      </c>
      <c r="E73" s="105" t="str">
        <f>IFERROR(IF(VLOOKUP($A73,'Annex 2 EHV charges'!$D:$P,10,FALSE)=0,"",VLOOKUP($A73,'Annex 2 EHV charges'!$D:$P,10,FALSE)),"")</f>
        <v/>
      </c>
      <c r="F73" s="106" t="str">
        <f>IFERROR(IF(VLOOKUP($A73,'Annex 2 EHV charges'!$D:$P,11,FALSE)=0,"",VLOOKUP($A73,'Annex 2 EHV charges'!$D:$P,11,FALSE)),"")</f>
        <v/>
      </c>
      <c r="G73" s="107" t="str">
        <f>IFERROR(IF(VLOOKUP($A73,'Annex 2 EHV charges'!$D:$P,12,FALSE)=0,"",VLOOKUP($A73,'Annex 2 EHV charges'!$D:$P,12,FALSE)),"")</f>
        <v/>
      </c>
      <c r="H73" s="107" t="str">
        <f>IFERROR(IF(VLOOKUP($A73,'Annex 2 EHV charges'!$D:$P,13,FALSE)=0,"",VLOOKUP($A73,'Annex 2 EHV charges'!$D:$P,13,FALSE)),"")</f>
        <v/>
      </c>
    </row>
    <row r="74" spans="1:8" ht="33.75" customHeight="1" x14ac:dyDescent="0.2">
      <c r="A74" s="104" t="str">
        <f t="array" ref="A74">IFERROR(INDEX('Annex 2 EHV charges'!#REF!, MATCH(0, IF(ISBLANK('Annex 2 EHV charges'!#REF!),1, COUNTIF(A$4:$A73, 'Annex 2 EHV charges'!#REF!)), 0)),"")</f>
        <v/>
      </c>
      <c r="B74" s="102" t="str">
        <f>IF($A74="","",VLOOKUP($A74,'Annex 2 EHV charges'!$D:$P,2,0))</f>
        <v/>
      </c>
      <c r="C74" s="103" t="str">
        <f>IF($A74="","",VLOOKUP($A74,'Annex 2 EHV charges'!$D:$P,3,0))</f>
        <v/>
      </c>
      <c r="D74" s="100" t="str">
        <f>IF($A74="","",VLOOKUP($A74,'Annex 2 EHV charges'!$D:$P,4,0))</f>
        <v/>
      </c>
      <c r="E74" s="105" t="str">
        <f>IFERROR(IF(VLOOKUP($A74,'Annex 2 EHV charges'!$D:$P,10,FALSE)=0,"",VLOOKUP($A74,'Annex 2 EHV charges'!$D:$P,10,FALSE)),"")</f>
        <v/>
      </c>
      <c r="F74" s="106" t="str">
        <f>IFERROR(IF(VLOOKUP($A74,'Annex 2 EHV charges'!$D:$P,11,FALSE)=0,"",VLOOKUP($A74,'Annex 2 EHV charges'!$D:$P,11,FALSE)),"")</f>
        <v/>
      </c>
      <c r="G74" s="107" t="str">
        <f>IFERROR(IF(VLOOKUP($A74,'Annex 2 EHV charges'!$D:$P,12,FALSE)=0,"",VLOOKUP($A74,'Annex 2 EHV charges'!$D:$P,12,FALSE)),"")</f>
        <v/>
      </c>
      <c r="H74" s="107" t="str">
        <f>IFERROR(IF(VLOOKUP($A74,'Annex 2 EHV charges'!$D:$P,13,FALSE)=0,"",VLOOKUP($A74,'Annex 2 EHV charges'!$D:$P,13,FALSE)),"")</f>
        <v/>
      </c>
    </row>
    <row r="75" spans="1:8" ht="33.75" customHeight="1" x14ac:dyDescent="0.2">
      <c r="A75" s="104" t="str">
        <f t="array" ref="A75">IFERROR(INDEX('Annex 2 EHV charges'!#REF!, MATCH(0, IF(ISBLANK('Annex 2 EHV charges'!#REF!),1, COUNTIF(A$4:$A74, 'Annex 2 EHV charges'!#REF!)), 0)),"")</f>
        <v/>
      </c>
      <c r="B75" s="102" t="str">
        <f>IF($A75="","",VLOOKUP($A75,'Annex 2 EHV charges'!$D:$P,2,0))</f>
        <v/>
      </c>
      <c r="C75" s="103" t="str">
        <f>IF($A75="","",VLOOKUP($A75,'Annex 2 EHV charges'!$D:$P,3,0))</f>
        <v/>
      </c>
      <c r="D75" s="100" t="str">
        <f>IF($A75="","",VLOOKUP($A75,'Annex 2 EHV charges'!$D:$P,4,0))</f>
        <v/>
      </c>
      <c r="E75" s="105" t="str">
        <f>IFERROR(IF(VLOOKUP($A75,'Annex 2 EHV charges'!$D:$P,10,FALSE)=0,"",VLOOKUP($A75,'Annex 2 EHV charges'!$D:$P,10,FALSE)),"")</f>
        <v/>
      </c>
      <c r="F75" s="106" t="str">
        <f>IFERROR(IF(VLOOKUP($A75,'Annex 2 EHV charges'!$D:$P,11,FALSE)=0,"",VLOOKUP($A75,'Annex 2 EHV charges'!$D:$P,11,FALSE)),"")</f>
        <v/>
      </c>
      <c r="G75" s="107" t="str">
        <f>IFERROR(IF(VLOOKUP($A75,'Annex 2 EHV charges'!$D:$P,12,FALSE)=0,"",VLOOKUP($A75,'Annex 2 EHV charges'!$D:$P,12,FALSE)),"")</f>
        <v/>
      </c>
      <c r="H75" s="107" t="str">
        <f>IFERROR(IF(VLOOKUP($A75,'Annex 2 EHV charges'!$D:$P,13,FALSE)=0,"",VLOOKUP($A75,'Annex 2 EHV charges'!$D:$P,13,FALSE)),"")</f>
        <v/>
      </c>
    </row>
    <row r="76" spans="1:8" ht="33.75" customHeight="1" x14ac:dyDescent="0.2">
      <c r="A76" s="104" t="str">
        <f t="array" ref="A76">IFERROR(INDEX('Annex 2 EHV charges'!#REF!, MATCH(0, IF(ISBLANK('Annex 2 EHV charges'!#REF!),1, COUNTIF(A$4:$A75, 'Annex 2 EHV charges'!#REF!)), 0)),"")</f>
        <v/>
      </c>
      <c r="B76" s="102" t="str">
        <f>IF($A76="","",VLOOKUP($A76,'Annex 2 EHV charges'!$D:$P,2,0))</f>
        <v/>
      </c>
      <c r="C76" s="103" t="str">
        <f>IF($A76="","",VLOOKUP($A76,'Annex 2 EHV charges'!$D:$P,3,0))</f>
        <v/>
      </c>
      <c r="D76" s="100" t="str">
        <f>IF($A76="","",VLOOKUP($A76,'Annex 2 EHV charges'!$D:$P,4,0))</f>
        <v/>
      </c>
      <c r="E76" s="105" t="str">
        <f>IFERROR(IF(VLOOKUP($A76,'Annex 2 EHV charges'!$D:$P,10,FALSE)=0,"",VLOOKUP($A76,'Annex 2 EHV charges'!$D:$P,10,FALSE)),"")</f>
        <v/>
      </c>
      <c r="F76" s="106" t="str">
        <f>IFERROR(IF(VLOOKUP($A76,'Annex 2 EHV charges'!$D:$P,11,FALSE)=0,"",VLOOKUP($A76,'Annex 2 EHV charges'!$D:$P,11,FALSE)),"")</f>
        <v/>
      </c>
      <c r="G76" s="107" t="str">
        <f>IFERROR(IF(VLOOKUP($A76,'Annex 2 EHV charges'!$D:$P,12,FALSE)=0,"",VLOOKUP($A76,'Annex 2 EHV charges'!$D:$P,12,FALSE)),"")</f>
        <v/>
      </c>
      <c r="H76" s="107" t="str">
        <f>IFERROR(IF(VLOOKUP($A76,'Annex 2 EHV charges'!$D:$P,13,FALSE)=0,"",VLOOKUP($A76,'Annex 2 EHV charges'!$D:$P,13,FALSE)),"")</f>
        <v/>
      </c>
    </row>
    <row r="77" spans="1:8" ht="33.75" customHeight="1" x14ac:dyDescent="0.2">
      <c r="A77" s="104" t="str">
        <f t="array" ref="A77">IFERROR(INDEX('Annex 2 EHV charges'!#REF!, MATCH(0, IF(ISBLANK('Annex 2 EHV charges'!#REF!),1, COUNTIF(A$4:$A76, 'Annex 2 EHV charges'!#REF!)), 0)),"")</f>
        <v/>
      </c>
      <c r="B77" s="102" t="str">
        <f>IF($A77="","",VLOOKUP($A77,'Annex 2 EHV charges'!$D:$P,2,0))</f>
        <v/>
      </c>
      <c r="C77" s="103" t="str">
        <f>IF($A77="","",VLOOKUP($A77,'Annex 2 EHV charges'!$D:$P,3,0))</f>
        <v/>
      </c>
      <c r="D77" s="100" t="str">
        <f>IF($A77="","",VLOOKUP($A77,'Annex 2 EHV charges'!$D:$P,4,0))</f>
        <v/>
      </c>
      <c r="E77" s="105" t="str">
        <f>IFERROR(IF(VLOOKUP($A77,'Annex 2 EHV charges'!$D:$P,10,FALSE)=0,"",VLOOKUP($A77,'Annex 2 EHV charges'!$D:$P,10,FALSE)),"")</f>
        <v/>
      </c>
      <c r="F77" s="106" t="str">
        <f>IFERROR(IF(VLOOKUP($A77,'Annex 2 EHV charges'!$D:$P,11,FALSE)=0,"",VLOOKUP($A77,'Annex 2 EHV charges'!$D:$P,11,FALSE)),"")</f>
        <v/>
      </c>
      <c r="G77" s="107" t="str">
        <f>IFERROR(IF(VLOOKUP($A77,'Annex 2 EHV charges'!$D:$P,12,FALSE)=0,"",VLOOKUP($A77,'Annex 2 EHV charges'!$D:$P,12,FALSE)),"")</f>
        <v/>
      </c>
      <c r="H77" s="107" t="str">
        <f>IFERROR(IF(VLOOKUP($A77,'Annex 2 EHV charges'!$D:$P,13,FALSE)=0,"",VLOOKUP($A77,'Annex 2 EHV charges'!$D:$P,13,FALSE)),"")</f>
        <v/>
      </c>
    </row>
    <row r="78" spans="1:8" ht="33.75" customHeight="1" x14ac:dyDescent="0.2">
      <c r="A78" s="104" t="str">
        <f t="array" ref="A78">IFERROR(INDEX('Annex 2 EHV charges'!#REF!, MATCH(0, IF(ISBLANK('Annex 2 EHV charges'!#REF!),1, COUNTIF(A$4:$A77, 'Annex 2 EHV charges'!#REF!)), 0)),"")</f>
        <v/>
      </c>
      <c r="B78" s="102" t="str">
        <f>IF($A78="","",VLOOKUP($A78,'Annex 2 EHV charges'!$D:$P,2,0))</f>
        <v/>
      </c>
      <c r="C78" s="103" t="str">
        <f>IF($A78="","",VLOOKUP($A78,'Annex 2 EHV charges'!$D:$P,3,0))</f>
        <v/>
      </c>
      <c r="D78" s="100" t="str">
        <f>IF($A78="","",VLOOKUP($A78,'Annex 2 EHV charges'!$D:$P,4,0))</f>
        <v/>
      </c>
      <c r="E78" s="105" t="str">
        <f>IFERROR(IF(VLOOKUP($A78,'Annex 2 EHV charges'!$D:$P,10,FALSE)=0,"",VLOOKUP($A78,'Annex 2 EHV charges'!$D:$P,10,FALSE)),"")</f>
        <v/>
      </c>
      <c r="F78" s="106" t="str">
        <f>IFERROR(IF(VLOOKUP($A78,'Annex 2 EHV charges'!$D:$P,11,FALSE)=0,"",VLOOKUP($A78,'Annex 2 EHV charges'!$D:$P,11,FALSE)),"")</f>
        <v/>
      </c>
      <c r="G78" s="107" t="str">
        <f>IFERROR(IF(VLOOKUP($A78,'Annex 2 EHV charges'!$D:$P,12,FALSE)=0,"",VLOOKUP($A78,'Annex 2 EHV charges'!$D:$P,12,FALSE)),"")</f>
        <v/>
      </c>
      <c r="H78" s="107" t="str">
        <f>IFERROR(IF(VLOOKUP($A78,'Annex 2 EHV charges'!$D:$P,13,FALSE)=0,"",VLOOKUP($A78,'Annex 2 EHV charges'!$D:$P,13,FALSE)),"")</f>
        <v/>
      </c>
    </row>
    <row r="79" spans="1:8" ht="33.75" customHeight="1" x14ac:dyDescent="0.2">
      <c r="A79" s="104" t="str">
        <f t="array" ref="A79">IFERROR(INDEX('Annex 2 EHV charges'!#REF!, MATCH(0, IF(ISBLANK('Annex 2 EHV charges'!#REF!),1, COUNTIF(A$4:$A78, 'Annex 2 EHV charges'!#REF!)), 0)),"")</f>
        <v/>
      </c>
      <c r="B79" s="102" t="str">
        <f>IF($A79="","",VLOOKUP($A79,'Annex 2 EHV charges'!$D:$P,2,0))</f>
        <v/>
      </c>
      <c r="C79" s="103" t="str">
        <f>IF($A79="","",VLOOKUP($A79,'Annex 2 EHV charges'!$D:$P,3,0))</f>
        <v/>
      </c>
      <c r="D79" s="100" t="str">
        <f>IF($A79="","",VLOOKUP($A79,'Annex 2 EHV charges'!$D:$P,4,0))</f>
        <v/>
      </c>
      <c r="E79" s="105" t="str">
        <f>IFERROR(IF(VLOOKUP($A79,'Annex 2 EHV charges'!$D:$P,10,FALSE)=0,"",VLOOKUP($A79,'Annex 2 EHV charges'!$D:$P,10,FALSE)),"")</f>
        <v/>
      </c>
      <c r="F79" s="106" t="str">
        <f>IFERROR(IF(VLOOKUP($A79,'Annex 2 EHV charges'!$D:$P,11,FALSE)=0,"",VLOOKUP($A79,'Annex 2 EHV charges'!$D:$P,11,FALSE)),"")</f>
        <v/>
      </c>
      <c r="G79" s="107" t="str">
        <f>IFERROR(IF(VLOOKUP($A79,'Annex 2 EHV charges'!$D:$P,12,FALSE)=0,"",VLOOKUP($A79,'Annex 2 EHV charges'!$D:$P,12,FALSE)),"")</f>
        <v/>
      </c>
      <c r="H79" s="107" t="str">
        <f>IFERROR(IF(VLOOKUP($A79,'Annex 2 EHV charges'!$D:$P,13,FALSE)=0,"",VLOOKUP($A79,'Annex 2 EHV charges'!$D:$P,13,FALSE)),"")</f>
        <v/>
      </c>
    </row>
    <row r="80" spans="1:8" ht="33.75" customHeight="1" x14ac:dyDescent="0.2">
      <c r="A80" s="104" t="str">
        <f t="array" ref="A80">IFERROR(INDEX('Annex 2 EHV charges'!#REF!, MATCH(0, IF(ISBLANK('Annex 2 EHV charges'!#REF!),1, COUNTIF(A$4:$A79, 'Annex 2 EHV charges'!#REF!)), 0)),"")</f>
        <v/>
      </c>
      <c r="B80" s="102" t="str">
        <f>IF($A80="","",VLOOKUP($A80,'Annex 2 EHV charges'!$D:$P,2,0))</f>
        <v/>
      </c>
      <c r="C80" s="103" t="str">
        <f>IF($A80="","",VLOOKUP($A80,'Annex 2 EHV charges'!$D:$P,3,0))</f>
        <v/>
      </c>
      <c r="D80" s="100" t="str">
        <f>IF($A80="","",VLOOKUP($A80,'Annex 2 EHV charges'!$D:$P,4,0))</f>
        <v/>
      </c>
      <c r="E80" s="105" t="str">
        <f>IFERROR(IF(VLOOKUP($A80,'Annex 2 EHV charges'!$D:$P,10,FALSE)=0,"",VLOOKUP($A80,'Annex 2 EHV charges'!$D:$P,10,FALSE)),"")</f>
        <v/>
      </c>
      <c r="F80" s="106" t="str">
        <f>IFERROR(IF(VLOOKUP($A80,'Annex 2 EHV charges'!$D:$P,11,FALSE)=0,"",VLOOKUP($A80,'Annex 2 EHV charges'!$D:$P,11,FALSE)),"")</f>
        <v/>
      </c>
      <c r="G80" s="107" t="str">
        <f>IFERROR(IF(VLOOKUP($A80,'Annex 2 EHV charges'!$D:$P,12,FALSE)=0,"",VLOOKUP($A80,'Annex 2 EHV charges'!$D:$P,12,FALSE)),"")</f>
        <v/>
      </c>
      <c r="H80" s="107" t="str">
        <f>IFERROR(IF(VLOOKUP($A80,'Annex 2 EHV charges'!$D:$P,13,FALSE)=0,"",VLOOKUP($A80,'Annex 2 EHV charges'!$D:$P,13,FALSE)),"")</f>
        <v/>
      </c>
    </row>
    <row r="81" spans="1:8" ht="33.75" customHeight="1" x14ac:dyDescent="0.2">
      <c r="A81" s="104" t="str">
        <f t="array" ref="A81">IFERROR(INDEX('Annex 2 EHV charges'!#REF!, MATCH(0, IF(ISBLANK('Annex 2 EHV charges'!#REF!),1, COUNTIF(A$4:$A80, 'Annex 2 EHV charges'!#REF!)), 0)),"")</f>
        <v/>
      </c>
      <c r="B81" s="102" t="str">
        <f>IF($A81="","",VLOOKUP($A81,'Annex 2 EHV charges'!$D:$P,2,0))</f>
        <v/>
      </c>
      <c r="C81" s="103" t="str">
        <f>IF($A81="","",VLOOKUP($A81,'Annex 2 EHV charges'!$D:$P,3,0))</f>
        <v/>
      </c>
      <c r="D81" s="100" t="str">
        <f>IF($A81="","",VLOOKUP($A81,'Annex 2 EHV charges'!$D:$P,4,0))</f>
        <v/>
      </c>
      <c r="E81" s="105" t="str">
        <f>IFERROR(IF(VLOOKUP($A81,'Annex 2 EHV charges'!$D:$P,10,FALSE)=0,"",VLOOKUP($A81,'Annex 2 EHV charges'!$D:$P,10,FALSE)),"")</f>
        <v/>
      </c>
      <c r="F81" s="106" t="str">
        <f>IFERROR(IF(VLOOKUP($A81,'Annex 2 EHV charges'!$D:$P,11,FALSE)=0,"",VLOOKUP($A81,'Annex 2 EHV charges'!$D:$P,11,FALSE)),"")</f>
        <v/>
      </c>
      <c r="G81" s="107" t="str">
        <f>IFERROR(IF(VLOOKUP($A81,'Annex 2 EHV charges'!$D:$P,12,FALSE)=0,"",VLOOKUP($A81,'Annex 2 EHV charges'!$D:$P,12,FALSE)),"")</f>
        <v/>
      </c>
      <c r="H81" s="107" t="str">
        <f>IFERROR(IF(VLOOKUP($A81,'Annex 2 EHV charges'!$D:$P,13,FALSE)=0,"",VLOOKUP($A81,'Annex 2 EHV charges'!$D:$P,13,FALSE)),"")</f>
        <v/>
      </c>
    </row>
    <row r="82" spans="1:8" ht="33.75" customHeight="1" x14ac:dyDescent="0.2">
      <c r="A82" s="104" t="str">
        <f t="array" ref="A82">IFERROR(INDEX('Annex 2 EHV charges'!#REF!, MATCH(0, IF(ISBLANK('Annex 2 EHV charges'!#REF!),1, COUNTIF(A$4:$A81, 'Annex 2 EHV charges'!#REF!)), 0)),"")</f>
        <v/>
      </c>
      <c r="B82" s="102" t="str">
        <f>IF($A82="","",VLOOKUP($A82,'Annex 2 EHV charges'!$D:$P,2,0))</f>
        <v/>
      </c>
      <c r="C82" s="103" t="str">
        <f>IF($A82="","",VLOOKUP($A82,'Annex 2 EHV charges'!$D:$P,3,0))</f>
        <v/>
      </c>
      <c r="D82" s="100" t="str">
        <f>IF($A82="","",VLOOKUP($A82,'Annex 2 EHV charges'!$D:$P,4,0))</f>
        <v/>
      </c>
      <c r="E82" s="105" t="str">
        <f>IFERROR(IF(VLOOKUP($A82,'Annex 2 EHV charges'!$D:$P,10,FALSE)=0,"",VLOOKUP($A82,'Annex 2 EHV charges'!$D:$P,10,FALSE)),"")</f>
        <v/>
      </c>
      <c r="F82" s="106" t="str">
        <f>IFERROR(IF(VLOOKUP($A82,'Annex 2 EHV charges'!$D:$P,11,FALSE)=0,"",VLOOKUP($A82,'Annex 2 EHV charges'!$D:$P,11,FALSE)),"")</f>
        <v/>
      </c>
      <c r="G82" s="107" t="str">
        <f>IFERROR(IF(VLOOKUP($A82,'Annex 2 EHV charges'!$D:$P,12,FALSE)=0,"",VLOOKUP($A82,'Annex 2 EHV charges'!$D:$P,12,FALSE)),"")</f>
        <v/>
      </c>
      <c r="H82" s="107" t="str">
        <f>IFERROR(IF(VLOOKUP($A82,'Annex 2 EHV charges'!$D:$P,13,FALSE)=0,"",VLOOKUP($A82,'Annex 2 EHV charges'!$D:$P,13,FALSE)),"")</f>
        <v/>
      </c>
    </row>
    <row r="83" spans="1:8" ht="33.75" customHeight="1" x14ac:dyDescent="0.2">
      <c r="A83" s="104" t="str">
        <f t="array" ref="A83">IFERROR(INDEX('Annex 2 EHV charges'!#REF!, MATCH(0, IF(ISBLANK('Annex 2 EHV charges'!#REF!),1, COUNTIF(A$4:$A82, 'Annex 2 EHV charges'!#REF!)), 0)),"")</f>
        <v/>
      </c>
      <c r="B83" s="102" t="str">
        <f>IF($A83="","",VLOOKUP($A83,'Annex 2 EHV charges'!$D:$P,2,0))</f>
        <v/>
      </c>
      <c r="C83" s="103" t="str">
        <f>IF($A83="","",VLOOKUP($A83,'Annex 2 EHV charges'!$D:$P,3,0))</f>
        <v/>
      </c>
      <c r="D83" s="100" t="str">
        <f>IF($A83="","",VLOOKUP($A83,'Annex 2 EHV charges'!$D:$P,4,0))</f>
        <v/>
      </c>
      <c r="E83" s="105" t="str">
        <f>IFERROR(IF(VLOOKUP($A83,'Annex 2 EHV charges'!$D:$P,10,FALSE)=0,"",VLOOKUP($A83,'Annex 2 EHV charges'!$D:$P,10,FALSE)),"")</f>
        <v/>
      </c>
      <c r="F83" s="106" t="str">
        <f>IFERROR(IF(VLOOKUP($A83,'Annex 2 EHV charges'!$D:$P,11,FALSE)=0,"",VLOOKUP($A83,'Annex 2 EHV charges'!$D:$P,11,FALSE)),"")</f>
        <v/>
      </c>
      <c r="G83" s="107" t="str">
        <f>IFERROR(IF(VLOOKUP($A83,'Annex 2 EHV charges'!$D:$P,12,FALSE)=0,"",VLOOKUP($A83,'Annex 2 EHV charges'!$D:$P,12,FALSE)),"")</f>
        <v/>
      </c>
      <c r="H83" s="107" t="str">
        <f>IFERROR(IF(VLOOKUP($A83,'Annex 2 EHV charges'!$D:$P,13,FALSE)=0,"",VLOOKUP($A83,'Annex 2 EHV charges'!$D:$P,13,FALSE)),"")</f>
        <v/>
      </c>
    </row>
    <row r="84" spans="1:8" ht="33.75" customHeight="1" x14ac:dyDescent="0.2">
      <c r="A84" s="104" t="str">
        <f t="array" ref="A84">IFERROR(INDEX('Annex 2 EHV charges'!#REF!, MATCH(0, IF(ISBLANK('Annex 2 EHV charges'!#REF!),1, COUNTIF(A$4:$A83, 'Annex 2 EHV charges'!#REF!)), 0)),"")</f>
        <v/>
      </c>
      <c r="B84" s="102" t="str">
        <f>IF($A84="","",VLOOKUP($A84,'Annex 2 EHV charges'!$D:$P,2,0))</f>
        <v/>
      </c>
      <c r="C84" s="103" t="str">
        <f>IF($A84="","",VLOOKUP($A84,'Annex 2 EHV charges'!$D:$P,3,0))</f>
        <v/>
      </c>
      <c r="D84" s="100" t="str">
        <f>IF($A84="","",VLOOKUP($A84,'Annex 2 EHV charges'!$D:$P,4,0))</f>
        <v/>
      </c>
      <c r="E84" s="105" t="str">
        <f>IFERROR(IF(VLOOKUP($A84,'Annex 2 EHV charges'!$D:$P,10,FALSE)=0,"",VLOOKUP($A84,'Annex 2 EHV charges'!$D:$P,10,FALSE)),"")</f>
        <v/>
      </c>
      <c r="F84" s="106" t="str">
        <f>IFERROR(IF(VLOOKUP($A84,'Annex 2 EHV charges'!$D:$P,11,FALSE)=0,"",VLOOKUP($A84,'Annex 2 EHV charges'!$D:$P,11,FALSE)),"")</f>
        <v/>
      </c>
      <c r="G84" s="107" t="str">
        <f>IFERROR(IF(VLOOKUP($A84,'Annex 2 EHV charges'!$D:$P,12,FALSE)=0,"",VLOOKUP($A84,'Annex 2 EHV charges'!$D:$P,12,FALSE)),"")</f>
        <v/>
      </c>
      <c r="H84" s="107" t="str">
        <f>IFERROR(IF(VLOOKUP($A84,'Annex 2 EHV charges'!$D:$P,13,FALSE)=0,"",VLOOKUP($A84,'Annex 2 EHV charges'!$D:$P,13,FALSE)),"")</f>
        <v/>
      </c>
    </row>
    <row r="85" spans="1:8" ht="33.75" customHeight="1" x14ac:dyDescent="0.2">
      <c r="A85" s="104" t="str">
        <f t="array" ref="A85">IFERROR(INDEX('Annex 2 EHV charges'!#REF!, MATCH(0, IF(ISBLANK('Annex 2 EHV charges'!#REF!),1, COUNTIF(A$4:$A84, 'Annex 2 EHV charges'!#REF!)), 0)),"")</f>
        <v/>
      </c>
      <c r="B85" s="102" t="str">
        <f>IF($A85="","",VLOOKUP($A85,'Annex 2 EHV charges'!$D:$P,2,0))</f>
        <v/>
      </c>
      <c r="C85" s="103" t="str">
        <f>IF($A85="","",VLOOKUP($A85,'Annex 2 EHV charges'!$D:$P,3,0))</f>
        <v/>
      </c>
      <c r="D85" s="100" t="str">
        <f>IF($A85="","",VLOOKUP($A85,'Annex 2 EHV charges'!$D:$P,4,0))</f>
        <v/>
      </c>
      <c r="E85" s="105" t="str">
        <f>IFERROR(IF(VLOOKUP($A85,'Annex 2 EHV charges'!$D:$P,10,FALSE)=0,"",VLOOKUP($A85,'Annex 2 EHV charges'!$D:$P,10,FALSE)),"")</f>
        <v/>
      </c>
      <c r="F85" s="106" t="str">
        <f>IFERROR(IF(VLOOKUP($A85,'Annex 2 EHV charges'!$D:$P,11,FALSE)=0,"",VLOOKUP($A85,'Annex 2 EHV charges'!$D:$P,11,FALSE)),"")</f>
        <v/>
      </c>
      <c r="G85" s="107" t="str">
        <f>IFERROR(IF(VLOOKUP($A85,'Annex 2 EHV charges'!$D:$P,12,FALSE)=0,"",VLOOKUP($A85,'Annex 2 EHV charges'!$D:$P,12,FALSE)),"")</f>
        <v/>
      </c>
      <c r="H85" s="107" t="str">
        <f>IFERROR(IF(VLOOKUP($A85,'Annex 2 EHV charges'!$D:$P,13,FALSE)=0,"",VLOOKUP($A85,'Annex 2 EHV charges'!$D:$P,13,FALSE)),"")</f>
        <v/>
      </c>
    </row>
    <row r="86" spans="1:8" ht="33.75" customHeight="1" x14ac:dyDescent="0.2">
      <c r="A86" s="104" t="str">
        <f t="array" ref="A86">IFERROR(INDEX('Annex 2 EHV charges'!#REF!, MATCH(0, IF(ISBLANK('Annex 2 EHV charges'!#REF!),1, COUNTIF(A$4:$A85, 'Annex 2 EHV charges'!#REF!)), 0)),"")</f>
        <v/>
      </c>
      <c r="B86" s="102" t="str">
        <f>IF($A86="","",VLOOKUP($A86,'Annex 2 EHV charges'!$D:$P,2,0))</f>
        <v/>
      </c>
      <c r="C86" s="103" t="str">
        <f>IF($A86="","",VLOOKUP($A86,'Annex 2 EHV charges'!$D:$P,3,0))</f>
        <v/>
      </c>
      <c r="D86" s="100" t="str">
        <f>IF($A86="","",VLOOKUP($A86,'Annex 2 EHV charges'!$D:$P,4,0))</f>
        <v/>
      </c>
      <c r="E86" s="105" t="str">
        <f>IFERROR(IF(VLOOKUP($A86,'Annex 2 EHV charges'!$D:$P,10,FALSE)=0,"",VLOOKUP($A86,'Annex 2 EHV charges'!$D:$P,10,FALSE)),"")</f>
        <v/>
      </c>
      <c r="F86" s="106" t="str">
        <f>IFERROR(IF(VLOOKUP($A86,'Annex 2 EHV charges'!$D:$P,11,FALSE)=0,"",VLOOKUP($A86,'Annex 2 EHV charges'!$D:$P,11,FALSE)),"")</f>
        <v/>
      </c>
      <c r="G86" s="107" t="str">
        <f>IFERROR(IF(VLOOKUP($A86,'Annex 2 EHV charges'!$D:$P,12,FALSE)=0,"",VLOOKUP($A86,'Annex 2 EHV charges'!$D:$P,12,FALSE)),"")</f>
        <v/>
      </c>
      <c r="H86" s="107" t="str">
        <f>IFERROR(IF(VLOOKUP($A86,'Annex 2 EHV charges'!$D:$P,13,FALSE)=0,"",VLOOKUP($A86,'Annex 2 EHV charges'!$D:$P,13,FALSE)),"")</f>
        <v/>
      </c>
    </row>
    <row r="87" spans="1:8" ht="33.75" customHeight="1" x14ac:dyDescent="0.2">
      <c r="A87" s="104" t="str">
        <f t="array" ref="A87">IFERROR(INDEX('Annex 2 EHV charges'!#REF!, MATCH(0, IF(ISBLANK('Annex 2 EHV charges'!#REF!),1, COUNTIF(A$4:$A86, 'Annex 2 EHV charges'!#REF!)), 0)),"")</f>
        <v/>
      </c>
      <c r="B87" s="102" t="str">
        <f>IF($A87="","",VLOOKUP($A87,'Annex 2 EHV charges'!$D:$P,2,0))</f>
        <v/>
      </c>
      <c r="C87" s="103" t="str">
        <f>IF($A87="","",VLOOKUP($A87,'Annex 2 EHV charges'!$D:$P,3,0))</f>
        <v/>
      </c>
      <c r="D87" s="100" t="str">
        <f>IF($A87="","",VLOOKUP($A87,'Annex 2 EHV charges'!$D:$P,4,0))</f>
        <v/>
      </c>
      <c r="E87" s="105" t="str">
        <f>IFERROR(IF(VLOOKUP($A87,'Annex 2 EHV charges'!$D:$P,10,FALSE)=0,"",VLOOKUP($A87,'Annex 2 EHV charges'!$D:$P,10,FALSE)),"")</f>
        <v/>
      </c>
      <c r="F87" s="106" t="str">
        <f>IFERROR(IF(VLOOKUP($A87,'Annex 2 EHV charges'!$D:$P,11,FALSE)=0,"",VLOOKUP($A87,'Annex 2 EHV charges'!$D:$P,11,FALSE)),"")</f>
        <v/>
      </c>
      <c r="G87" s="107" t="str">
        <f>IFERROR(IF(VLOOKUP($A87,'Annex 2 EHV charges'!$D:$P,12,FALSE)=0,"",VLOOKUP($A87,'Annex 2 EHV charges'!$D:$P,12,FALSE)),"")</f>
        <v/>
      </c>
      <c r="H87" s="107" t="str">
        <f>IFERROR(IF(VLOOKUP($A87,'Annex 2 EHV charges'!$D:$P,13,FALSE)=0,"",VLOOKUP($A87,'Annex 2 EHV charges'!$D:$P,13,FALSE)),"")</f>
        <v/>
      </c>
    </row>
    <row r="88" spans="1:8" ht="33.75" customHeight="1" x14ac:dyDescent="0.2">
      <c r="A88" s="104" t="str">
        <f t="array" ref="A88">IFERROR(INDEX('Annex 2 EHV charges'!#REF!, MATCH(0, IF(ISBLANK('Annex 2 EHV charges'!#REF!),1, COUNTIF(A$4:$A87, 'Annex 2 EHV charges'!#REF!)), 0)),"")</f>
        <v/>
      </c>
      <c r="B88" s="102" t="str">
        <f>IF($A88="","",VLOOKUP($A88,'Annex 2 EHV charges'!$D:$P,2,0))</f>
        <v/>
      </c>
      <c r="C88" s="103" t="str">
        <f>IF($A88="","",VLOOKUP($A88,'Annex 2 EHV charges'!$D:$P,3,0))</f>
        <v/>
      </c>
      <c r="D88" s="100" t="str">
        <f>IF($A88="","",VLOOKUP($A88,'Annex 2 EHV charges'!$D:$P,4,0))</f>
        <v/>
      </c>
      <c r="E88" s="105" t="str">
        <f>IFERROR(IF(VLOOKUP($A88,'Annex 2 EHV charges'!$D:$P,10,FALSE)=0,"",VLOOKUP($A88,'Annex 2 EHV charges'!$D:$P,10,FALSE)),"")</f>
        <v/>
      </c>
      <c r="F88" s="106" t="str">
        <f>IFERROR(IF(VLOOKUP($A88,'Annex 2 EHV charges'!$D:$P,11,FALSE)=0,"",VLOOKUP($A88,'Annex 2 EHV charges'!$D:$P,11,FALSE)),"")</f>
        <v/>
      </c>
      <c r="G88" s="107" t="str">
        <f>IFERROR(IF(VLOOKUP($A88,'Annex 2 EHV charges'!$D:$P,12,FALSE)=0,"",VLOOKUP($A88,'Annex 2 EHV charges'!$D:$P,12,FALSE)),"")</f>
        <v/>
      </c>
      <c r="H88" s="107" t="str">
        <f>IFERROR(IF(VLOOKUP($A88,'Annex 2 EHV charges'!$D:$P,13,FALSE)=0,"",VLOOKUP($A88,'Annex 2 EHV charges'!$D:$P,13,FALSE)),"")</f>
        <v/>
      </c>
    </row>
    <row r="89" spans="1:8" ht="33.75" customHeight="1" x14ac:dyDescent="0.2">
      <c r="A89" s="104" t="str">
        <f t="array" ref="A89">IFERROR(INDEX('Annex 2 EHV charges'!#REF!, MATCH(0, IF(ISBLANK('Annex 2 EHV charges'!#REF!),1, COUNTIF(A$4:$A88, 'Annex 2 EHV charges'!#REF!)), 0)),"")</f>
        <v/>
      </c>
      <c r="B89" s="102" t="str">
        <f>IF($A89="","",VLOOKUP($A89,'Annex 2 EHV charges'!$D:$P,2,0))</f>
        <v/>
      </c>
      <c r="C89" s="103" t="str">
        <f>IF($A89="","",VLOOKUP($A89,'Annex 2 EHV charges'!$D:$P,3,0))</f>
        <v/>
      </c>
      <c r="D89" s="100" t="str">
        <f>IF($A89="","",VLOOKUP($A89,'Annex 2 EHV charges'!$D:$P,4,0))</f>
        <v/>
      </c>
      <c r="E89" s="105" t="str">
        <f>IFERROR(IF(VLOOKUP($A89,'Annex 2 EHV charges'!$D:$P,10,FALSE)=0,"",VLOOKUP($A89,'Annex 2 EHV charges'!$D:$P,10,FALSE)),"")</f>
        <v/>
      </c>
      <c r="F89" s="106" t="str">
        <f>IFERROR(IF(VLOOKUP($A89,'Annex 2 EHV charges'!$D:$P,11,FALSE)=0,"",VLOOKUP($A89,'Annex 2 EHV charges'!$D:$P,11,FALSE)),"")</f>
        <v/>
      </c>
      <c r="G89" s="107" t="str">
        <f>IFERROR(IF(VLOOKUP($A89,'Annex 2 EHV charges'!$D:$P,12,FALSE)=0,"",VLOOKUP($A89,'Annex 2 EHV charges'!$D:$P,12,FALSE)),"")</f>
        <v/>
      </c>
      <c r="H89" s="107" t="str">
        <f>IFERROR(IF(VLOOKUP($A89,'Annex 2 EHV charges'!$D:$P,13,FALSE)=0,"",VLOOKUP($A89,'Annex 2 EHV charges'!$D:$P,13,FALSE)),"")</f>
        <v/>
      </c>
    </row>
    <row r="90" spans="1:8" ht="33.75" customHeight="1" x14ac:dyDescent="0.2">
      <c r="A90" s="104" t="str">
        <f t="array" ref="A90">IFERROR(INDEX('Annex 2 EHV charges'!#REF!, MATCH(0, IF(ISBLANK('Annex 2 EHV charges'!#REF!),1, COUNTIF(A$4:$A89, 'Annex 2 EHV charges'!#REF!)), 0)),"")</f>
        <v/>
      </c>
      <c r="B90" s="102" t="str">
        <f>IF($A90="","",VLOOKUP($A90,'Annex 2 EHV charges'!$D:$P,2,0))</f>
        <v/>
      </c>
      <c r="C90" s="103" t="str">
        <f>IF($A90="","",VLOOKUP($A90,'Annex 2 EHV charges'!$D:$P,3,0))</f>
        <v/>
      </c>
      <c r="D90" s="100" t="str">
        <f>IF($A90="","",VLOOKUP($A90,'Annex 2 EHV charges'!$D:$P,4,0))</f>
        <v/>
      </c>
      <c r="E90" s="105" t="str">
        <f>IFERROR(IF(VLOOKUP($A90,'Annex 2 EHV charges'!$D:$P,10,FALSE)=0,"",VLOOKUP($A90,'Annex 2 EHV charges'!$D:$P,10,FALSE)),"")</f>
        <v/>
      </c>
      <c r="F90" s="106" t="str">
        <f>IFERROR(IF(VLOOKUP($A90,'Annex 2 EHV charges'!$D:$P,11,FALSE)=0,"",VLOOKUP($A90,'Annex 2 EHV charges'!$D:$P,11,FALSE)),"")</f>
        <v/>
      </c>
      <c r="G90" s="107" t="str">
        <f>IFERROR(IF(VLOOKUP($A90,'Annex 2 EHV charges'!$D:$P,12,FALSE)=0,"",VLOOKUP($A90,'Annex 2 EHV charges'!$D:$P,12,FALSE)),"")</f>
        <v/>
      </c>
      <c r="H90" s="107" t="str">
        <f>IFERROR(IF(VLOOKUP($A90,'Annex 2 EHV charges'!$D:$P,13,FALSE)=0,"",VLOOKUP($A90,'Annex 2 EHV charges'!$D:$P,13,FALSE)),"")</f>
        <v/>
      </c>
    </row>
    <row r="91" spans="1:8" ht="33.75" customHeight="1" x14ac:dyDescent="0.2">
      <c r="A91" s="104" t="str">
        <f t="array" ref="A91">IFERROR(INDEX('Annex 2 EHV charges'!#REF!, MATCH(0, IF(ISBLANK('Annex 2 EHV charges'!#REF!),1, COUNTIF(A$4:$A90, 'Annex 2 EHV charges'!#REF!)), 0)),"")</f>
        <v/>
      </c>
      <c r="B91" s="102" t="str">
        <f>IF($A91="","",VLOOKUP($A91,'Annex 2 EHV charges'!$D:$P,2,0))</f>
        <v/>
      </c>
      <c r="C91" s="103" t="str">
        <f>IF($A91="","",VLOOKUP($A91,'Annex 2 EHV charges'!$D:$P,3,0))</f>
        <v/>
      </c>
      <c r="D91" s="100" t="str">
        <f>IF($A91="","",VLOOKUP($A91,'Annex 2 EHV charges'!$D:$P,4,0))</f>
        <v/>
      </c>
      <c r="E91" s="105" t="str">
        <f>IFERROR(IF(VLOOKUP($A91,'Annex 2 EHV charges'!$D:$P,10,FALSE)=0,"",VLOOKUP($A91,'Annex 2 EHV charges'!$D:$P,10,FALSE)),"")</f>
        <v/>
      </c>
      <c r="F91" s="106" t="str">
        <f>IFERROR(IF(VLOOKUP($A91,'Annex 2 EHV charges'!$D:$P,11,FALSE)=0,"",VLOOKUP($A91,'Annex 2 EHV charges'!$D:$P,11,FALSE)),"")</f>
        <v/>
      </c>
      <c r="G91" s="107" t="str">
        <f>IFERROR(IF(VLOOKUP($A91,'Annex 2 EHV charges'!$D:$P,12,FALSE)=0,"",VLOOKUP($A91,'Annex 2 EHV charges'!$D:$P,12,FALSE)),"")</f>
        <v/>
      </c>
      <c r="H91" s="107" t="str">
        <f>IFERROR(IF(VLOOKUP($A91,'Annex 2 EHV charges'!$D:$P,13,FALSE)=0,"",VLOOKUP($A91,'Annex 2 EHV charges'!$D:$P,13,FALSE)),"")</f>
        <v/>
      </c>
    </row>
    <row r="92" spans="1:8" ht="33.75" customHeight="1" x14ac:dyDescent="0.2">
      <c r="A92" s="104" t="str">
        <f t="array" ref="A92">IFERROR(INDEX('Annex 2 EHV charges'!#REF!, MATCH(0, IF(ISBLANK('Annex 2 EHV charges'!#REF!),1, COUNTIF(A$4:$A91, 'Annex 2 EHV charges'!#REF!)), 0)),"")</f>
        <v/>
      </c>
      <c r="B92" s="102" t="str">
        <f>IF($A92="","",VLOOKUP($A92,'Annex 2 EHV charges'!$D:$P,2,0))</f>
        <v/>
      </c>
      <c r="C92" s="103" t="str">
        <f>IF($A92="","",VLOOKUP($A92,'Annex 2 EHV charges'!$D:$P,3,0))</f>
        <v/>
      </c>
      <c r="D92" s="100" t="str">
        <f>IF($A92="","",VLOOKUP($A92,'Annex 2 EHV charges'!$D:$P,4,0))</f>
        <v/>
      </c>
      <c r="E92" s="105" t="str">
        <f>IFERROR(IF(VLOOKUP($A92,'Annex 2 EHV charges'!$D:$P,10,FALSE)=0,"",VLOOKUP($A92,'Annex 2 EHV charges'!$D:$P,10,FALSE)),"")</f>
        <v/>
      </c>
      <c r="F92" s="106" t="str">
        <f>IFERROR(IF(VLOOKUP($A92,'Annex 2 EHV charges'!$D:$P,11,FALSE)=0,"",VLOOKUP($A92,'Annex 2 EHV charges'!$D:$P,11,FALSE)),"")</f>
        <v/>
      </c>
      <c r="G92" s="107" t="str">
        <f>IFERROR(IF(VLOOKUP($A92,'Annex 2 EHV charges'!$D:$P,12,FALSE)=0,"",VLOOKUP($A92,'Annex 2 EHV charges'!$D:$P,12,FALSE)),"")</f>
        <v/>
      </c>
      <c r="H92" s="107" t="str">
        <f>IFERROR(IF(VLOOKUP($A92,'Annex 2 EHV charges'!$D:$P,13,FALSE)=0,"",VLOOKUP($A92,'Annex 2 EHV charges'!$D:$P,13,FALSE)),"")</f>
        <v/>
      </c>
    </row>
    <row r="93" spans="1:8" ht="33.75" customHeight="1" x14ac:dyDescent="0.2">
      <c r="A93" s="104" t="str">
        <f t="array" ref="A93">IFERROR(INDEX('Annex 2 EHV charges'!#REF!, MATCH(0, IF(ISBLANK('Annex 2 EHV charges'!#REF!),1, COUNTIF(A$4:$A92, 'Annex 2 EHV charges'!#REF!)), 0)),"")</f>
        <v/>
      </c>
      <c r="B93" s="102" t="str">
        <f>IF($A93="","",VLOOKUP($A93,'Annex 2 EHV charges'!$D:$P,2,0))</f>
        <v/>
      </c>
      <c r="C93" s="103" t="str">
        <f>IF($A93="","",VLOOKUP($A93,'Annex 2 EHV charges'!$D:$P,3,0))</f>
        <v/>
      </c>
      <c r="D93" s="100" t="str">
        <f>IF($A93="","",VLOOKUP($A93,'Annex 2 EHV charges'!$D:$P,4,0))</f>
        <v/>
      </c>
      <c r="E93" s="105" t="str">
        <f>IFERROR(IF(VLOOKUP($A93,'Annex 2 EHV charges'!$D:$P,10,FALSE)=0,"",VLOOKUP($A93,'Annex 2 EHV charges'!$D:$P,10,FALSE)),"")</f>
        <v/>
      </c>
      <c r="F93" s="106" t="str">
        <f>IFERROR(IF(VLOOKUP($A93,'Annex 2 EHV charges'!$D:$P,11,FALSE)=0,"",VLOOKUP($A93,'Annex 2 EHV charges'!$D:$P,11,FALSE)),"")</f>
        <v/>
      </c>
      <c r="G93" s="107" t="str">
        <f>IFERROR(IF(VLOOKUP($A93,'Annex 2 EHV charges'!$D:$P,12,FALSE)=0,"",VLOOKUP($A93,'Annex 2 EHV charges'!$D:$P,12,FALSE)),"")</f>
        <v/>
      </c>
      <c r="H93" s="107" t="str">
        <f>IFERROR(IF(VLOOKUP($A93,'Annex 2 EHV charges'!$D:$P,13,FALSE)=0,"",VLOOKUP($A93,'Annex 2 EHV charges'!$D:$P,13,FALSE)),"")</f>
        <v/>
      </c>
    </row>
    <row r="94" spans="1:8" ht="33.75" customHeight="1" x14ac:dyDescent="0.2">
      <c r="A94" s="104" t="str">
        <f t="array" ref="A94">IFERROR(INDEX('Annex 2 EHV charges'!#REF!, MATCH(0, IF(ISBLANK('Annex 2 EHV charges'!#REF!),1, COUNTIF(A$4:$A93, 'Annex 2 EHV charges'!#REF!)), 0)),"")</f>
        <v/>
      </c>
      <c r="B94" s="102" t="str">
        <f>IF($A94="","",VLOOKUP($A94,'Annex 2 EHV charges'!$D:$P,2,0))</f>
        <v/>
      </c>
      <c r="C94" s="103" t="str">
        <f>IF($A94="","",VLOOKUP($A94,'Annex 2 EHV charges'!$D:$P,3,0))</f>
        <v/>
      </c>
      <c r="D94" s="100" t="str">
        <f>IF($A94="","",VLOOKUP($A94,'Annex 2 EHV charges'!$D:$P,4,0))</f>
        <v/>
      </c>
      <c r="E94" s="105" t="str">
        <f>IFERROR(IF(VLOOKUP($A94,'Annex 2 EHV charges'!$D:$P,10,FALSE)=0,"",VLOOKUP($A94,'Annex 2 EHV charges'!$D:$P,10,FALSE)),"")</f>
        <v/>
      </c>
      <c r="F94" s="106" t="str">
        <f>IFERROR(IF(VLOOKUP($A94,'Annex 2 EHV charges'!$D:$P,11,FALSE)=0,"",VLOOKUP($A94,'Annex 2 EHV charges'!$D:$P,11,FALSE)),"")</f>
        <v/>
      </c>
      <c r="G94" s="107" t="str">
        <f>IFERROR(IF(VLOOKUP($A94,'Annex 2 EHV charges'!$D:$P,12,FALSE)=0,"",VLOOKUP($A94,'Annex 2 EHV charges'!$D:$P,12,FALSE)),"")</f>
        <v/>
      </c>
      <c r="H94" s="107" t="str">
        <f>IFERROR(IF(VLOOKUP($A94,'Annex 2 EHV charges'!$D:$P,13,FALSE)=0,"",VLOOKUP($A94,'Annex 2 EHV charges'!$D:$P,13,FALSE)),"")</f>
        <v/>
      </c>
    </row>
    <row r="95" spans="1:8" ht="33.75" customHeight="1" x14ac:dyDescent="0.2">
      <c r="A95" s="104" t="str">
        <f t="array" ref="A95">IFERROR(INDEX('Annex 2 EHV charges'!#REF!, MATCH(0, IF(ISBLANK('Annex 2 EHV charges'!#REF!),1, COUNTIF(A$4:$A94, 'Annex 2 EHV charges'!#REF!)), 0)),"")</f>
        <v/>
      </c>
      <c r="B95" s="102" t="str">
        <f>IF($A95="","",VLOOKUP($A95,'Annex 2 EHV charges'!$D:$P,2,0))</f>
        <v/>
      </c>
      <c r="C95" s="103" t="str">
        <f>IF($A95="","",VLOOKUP($A95,'Annex 2 EHV charges'!$D:$P,3,0))</f>
        <v/>
      </c>
      <c r="D95" s="100" t="str">
        <f>IF($A95="","",VLOOKUP($A95,'Annex 2 EHV charges'!$D:$P,4,0))</f>
        <v/>
      </c>
      <c r="E95" s="105" t="str">
        <f>IFERROR(IF(VLOOKUP($A95,'Annex 2 EHV charges'!$D:$P,10,FALSE)=0,"",VLOOKUP($A95,'Annex 2 EHV charges'!$D:$P,10,FALSE)),"")</f>
        <v/>
      </c>
      <c r="F95" s="106" t="str">
        <f>IFERROR(IF(VLOOKUP($A95,'Annex 2 EHV charges'!$D:$P,11,FALSE)=0,"",VLOOKUP($A95,'Annex 2 EHV charges'!$D:$P,11,FALSE)),"")</f>
        <v/>
      </c>
      <c r="G95" s="107" t="str">
        <f>IFERROR(IF(VLOOKUP($A95,'Annex 2 EHV charges'!$D:$P,12,FALSE)=0,"",VLOOKUP($A95,'Annex 2 EHV charges'!$D:$P,12,FALSE)),"")</f>
        <v/>
      </c>
      <c r="H95" s="107" t="str">
        <f>IFERROR(IF(VLOOKUP($A95,'Annex 2 EHV charges'!$D:$P,13,FALSE)=0,"",VLOOKUP($A95,'Annex 2 EHV charges'!$D:$P,13,FALSE)),"")</f>
        <v/>
      </c>
    </row>
    <row r="96" spans="1:8" ht="33.75" customHeight="1" x14ac:dyDescent="0.2">
      <c r="A96" s="104" t="str">
        <f t="array" ref="A96">IFERROR(INDEX('Annex 2 EHV charges'!#REF!, MATCH(0, IF(ISBLANK('Annex 2 EHV charges'!#REF!),1, COUNTIF(A$4:$A95, 'Annex 2 EHV charges'!#REF!)), 0)),"")</f>
        <v/>
      </c>
      <c r="B96" s="102" t="str">
        <f>IF($A96="","",VLOOKUP($A96,'Annex 2 EHV charges'!$D:$P,2,0))</f>
        <v/>
      </c>
      <c r="C96" s="103" t="str">
        <f>IF($A96="","",VLOOKUP($A96,'Annex 2 EHV charges'!$D:$P,3,0))</f>
        <v/>
      </c>
      <c r="D96" s="100" t="str">
        <f>IF($A96="","",VLOOKUP($A96,'Annex 2 EHV charges'!$D:$P,4,0))</f>
        <v/>
      </c>
      <c r="E96" s="105" t="str">
        <f>IFERROR(IF(VLOOKUP($A96,'Annex 2 EHV charges'!$D:$P,10,FALSE)=0,"",VLOOKUP($A96,'Annex 2 EHV charges'!$D:$P,10,FALSE)),"")</f>
        <v/>
      </c>
      <c r="F96" s="106" t="str">
        <f>IFERROR(IF(VLOOKUP($A96,'Annex 2 EHV charges'!$D:$P,11,FALSE)=0,"",VLOOKUP($A96,'Annex 2 EHV charges'!$D:$P,11,FALSE)),"")</f>
        <v/>
      </c>
      <c r="G96" s="107" t="str">
        <f>IFERROR(IF(VLOOKUP($A96,'Annex 2 EHV charges'!$D:$P,12,FALSE)=0,"",VLOOKUP($A96,'Annex 2 EHV charges'!$D:$P,12,FALSE)),"")</f>
        <v/>
      </c>
      <c r="H96" s="107" t="str">
        <f>IFERROR(IF(VLOOKUP($A96,'Annex 2 EHV charges'!$D:$P,13,FALSE)=0,"",VLOOKUP($A96,'Annex 2 EHV charges'!$D:$P,13,FALSE)),"")</f>
        <v/>
      </c>
    </row>
    <row r="97" spans="1:8" ht="33.75" customHeight="1" x14ac:dyDescent="0.2">
      <c r="A97" s="104" t="str">
        <f t="array" ref="A97">IFERROR(INDEX('Annex 2 EHV charges'!#REF!, MATCH(0, IF(ISBLANK('Annex 2 EHV charges'!#REF!),1, COUNTIF(A$4:$A96, 'Annex 2 EHV charges'!#REF!)), 0)),"")</f>
        <v/>
      </c>
      <c r="B97" s="102" t="str">
        <f>IF($A97="","",VLOOKUP($A97,'Annex 2 EHV charges'!$D:$P,2,0))</f>
        <v/>
      </c>
      <c r="C97" s="103" t="str">
        <f>IF($A97="","",VLOOKUP($A97,'Annex 2 EHV charges'!$D:$P,3,0))</f>
        <v/>
      </c>
      <c r="D97" s="100" t="str">
        <f>IF($A97="","",VLOOKUP($A97,'Annex 2 EHV charges'!$D:$P,4,0))</f>
        <v/>
      </c>
      <c r="E97" s="105" t="str">
        <f>IFERROR(IF(VLOOKUP($A97,'Annex 2 EHV charges'!$D:$P,10,FALSE)=0,"",VLOOKUP($A97,'Annex 2 EHV charges'!$D:$P,10,FALSE)),"")</f>
        <v/>
      </c>
      <c r="F97" s="106" t="str">
        <f>IFERROR(IF(VLOOKUP($A97,'Annex 2 EHV charges'!$D:$P,11,FALSE)=0,"",VLOOKUP($A97,'Annex 2 EHV charges'!$D:$P,11,FALSE)),"")</f>
        <v/>
      </c>
      <c r="G97" s="107" t="str">
        <f>IFERROR(IF(VLOOKUP($A97,'Annex 2 EHV charges'!$D:$P,12,FALSE)=0,"",VLOOKUP($A97,'Annex 2 EHV charges'!$D:$P,12,FALSE)),"")</f>
        <v/>
      </c>
      <c r="H97" s="107" t="str">
        <f>IFERROR(IF(VLOOKUP($A97,'Annex 2 EHV charges'!$D:$P,13,FALSE)=0,"",VLOOKUP($A97,'Annex 2 EHV charges'!$D:$P,13,FALSE)),"")</f>
        <v/>
      </c>
    </row>
    <row r="98" spans="1:8" ht="33.75" customHeight="1" x14ac:dyDescent="0.2">
      <c r="A98" s="104" t="str">
        <f t="array" ref="A98">IFERROR(INDEX('Annex 2 EHV charges'!#REF!, MATCH(0, IF(ISBLANK('Annex 2 EHV charges'!#REF!),1, COUNTIF(A$4:$A97, 'Annex 2 EHV charges'!#REF!)), 0)),"")</f>
        <v/>
      </c>
      <c r="B98" s="102" t="str">
        <f>IF($A98="","",VLOOKUP($A98,'Annex 2 EHV charges'!$D:$P,2,0))</f>
        <v/>
      </c>
      <c r="C98" s="103" t="str">
        <f>IF($A98="","",VLOOKUP($A98,'Annex 2 EHV charges'!$D:$P,3,0))</f>
        <v/>
      </c>
      <c r="D98" s="100" t="str">
        <f>IF($A98="","",VLOOKUP($A98,'Annex 2 EHV charges'!$D:$P,4,0))</f>
        <v/>
      </c>
      <c r="E98" s="105" t="str">
        <f>IFERROR(IF(VLOOKUP($A98,'Annex 2 EHV charges'!$D:$P,10,FALSE)=0,"",VLOOKUP($A98,'Annex 2 EHV charges'!$D:$P,10,FALSE)),"")</f>
        <v/>
      </c>
      <c r="F98" s="106" t="str">
        <f>IFERROR(IF(VLOOKUP($A98,'Annex 2 EHV charges'!$D:$P,11,FALSE)=0,"",VLOOKUP($A98,'Annex 2 EHV charges'!$D:$P,11,FALSE)),"")</f>
        <v/>
      </c>
      <c r="G98" s="107" t="str">
        <f>IFERROR(IF(VLOOKUP($A98,'Annex 2 EHV charges'!$D:$P,12,FALSE)=0,"",VLOOKUP($A98,'Annex 2 EHV charges'!$D:$P,12,FALSE)),"")</f>
        <v/>
      </c>
      <c r="H98" s="107" t="str">
        <f>IFERROR(IF(VLOOKUP($A98,'Annex 2 EHV charges'!$D:$P,13,FALSE)=0,"",VLOOKUP($A98,'Annex 2 EHV charges'!$D:$P,13,FALSE)),"")</f>
        <v/>
      </c>
    </row>
    <row r="99" spans="1:8" ht="33.75" customHeight="1" x14ac:dyDescent="0.2">
      <c r="A99" s="104" t="str">
        <f t="array" ref="A99">IFERROR(INDEX('Annex 2 EHV charges'!#REF!, MATCH(0, IF(ISBLANK('Annex 2 EHV charges'!#REF!),1, COUNTIF(A$4:$A98, 'Annex 2 EHV charges'!#REF!)), 0)),"")</f>
        <v/>
      </c>
      <c r="B99" s="102" t="str">
        <f>IF($A99="","",VLOOKUP($A99,'Annex 2 EHV charges'!$D:$P,2,0))</f>
        <v/>
      </c>
      <c r="C99" s="103" t="str">
        <f>IF($A99="","",VLOOKUP($A99,'Annex 2 EHV charges'!$D:$P,3,0))</f>
        <v/>
      </c>
      <c r="D99" s="100" t="str">
        <f>IF($A99="","",VLOOKUP($A99,'Annex 2 EHV charges'!$D:$P,4,0))</f>
        <v/>
      </c>
      <c r="E99" s="105" t="str">
        <f>IFERROR(IF(VLOOKUP($A99,'Annex 2 EHV charges'!$D:$P,10,FALSE)=0,"",VLOOKUP($A99,'Annex 2 EHV charges'!$D:$P,10,FALSE)),"")</f>
        <v/>
      </c>
      <c r="F99" s="106" t="str">
        <f>IFERROR(IF(VLOOKUP($A99,'Annex 2 EHV charges'!$D:$P,11,FALSE)=0,"",VLOOKUP($A99,'Annex 2 EHV charges'!$D:$P,11,FALSE)),"")</f>
        <v/>
      </c>
      <c r="G99" s="107" t="str">
        <f>IFERROR(IF(VLOOKUP($A99,'Annex 2 EHV charges'!$D:$P,12,FALSE)=0,"",VLOOKUP($A99,'Annex 2 EHV charges'!$D:$P,12,FALSE)),"")</f>
        <v/>
      </c>
      <c r="H99" s="107" t="str">
        <f>IFERROR(IF(VLOOKUP($A99,'Annex 2 EHV charges'!$D:$P,13,FALSE)=0,"",VLOOKUP($A99,'Annex 2 EHV charges'!$D:$P,13,FALSE)),"")</f>
        <v/>
      </c>
    </row>
    <row r="100" spans="1:8" ht="33.75" customHeight="1" x14ac:dyDescent="0.2">
      <c r="A100" s="104" t="str">
        <f t="array" ref="A100">IFERROR(INDEX('Annex 2 EHV charges'!#REF!, MATCH(0, IF(ISBLANK('Annex 2 EHV charges'!#REF!),1, COUNTIF(A$4:$A99, 'Annex 2 EHV charges'!#REF!)), 0)),"")</f>
        <v/>
      </c>
      <c r="B100" s="102" t="str">
        <f>IF($A100="","",VLOOKUP($A100,'Annex 2 EHV charges'!$D:$P,2,0))</f>
        <v/>
      </c>
      <c r="C100" s="103" t="str">
        <f>IF($A100="","",VLOOKUP($A100,'Annex 2 EHV charges'!$D:$P,3,0))</f>
        <v/>
      </c>
      <c r="D100" s="100" t="str">
        <f>IF($A100="","",VLOOKUP($A100,'Annex 2 EHV charges'!$D:$P,4,0))</f>
        <v/>
      </c>
      <c r="E100" s="105" t="str">
        <f>IFERROR(IF(VLOOKUP($A100,'Annex 2 EHV charges'!$D:$P,10,FALSE)=0,"",VLOOKUP($A100,'Annex 2 EHV charges'!$D:$P,10,FALSE)),"")</f>
        <v/>
      </c>
      <c r="F100" s="106" t="str">
        <f>IFERROR(IF(VLOOKUP($A100,'Annex 2 EHV charges'!$D:$P,11,FALSE)=0,"",VLOOKUP($A100,'Annex 2 EHV charges'!$D:$P,11,FALSE)),"")</f>
        <v/>
      </c>
      <c r="G100" s="107" t="str">
        <f>IFERROR(IF(VLOOKUP($A100,'Annex 2 EHV charges'!$D:$P,12,FALSE)=0,"",VLOOKUP($A100,'Annex 2 EHV charges'!$D:$P,12,FALSE)),"")</f>
        <v/>
      </c>
      <c r="H100" s="107" t="str">
        <f>IFERROR(IF(VLOOKUP($A100,'Annex 2 EHV charges'!$D:$P,13,FALSE)=0,"",VLOOKUP($A100,'Annex 2 EHV charges'!$D:$P,13,FALSE)),"")</f>
        <v/>
      </c>
    </row>
    <row r="101" spans="1:8" ht="33.75" customHeight="1" x14ac:dyDescent="0.2">
      <c r="A101" s="104" t="str">
        <f t="array" ref="A101">IFERROR(INDEX('Annex 2 EHV charges'!#REF!, MATCH(0, IF(ISBLANK('Annex 2 EHV charges'!#REF!),1, COUNTIF(A$4:$A100, 'Annex 2 EHV charges'!#REF!)), 0)),"")</f>
        <v/>
      </c>
      <c r="B101" s="102" t="str">
        <f>IF($A101="","",VLOOKUP($A101,'Annex 2 EHV charges'!$D:$P,2,0))</f>
        <v/>
      </c>
      <c r="C101" s="103" t="str">
        <f>IF($A101="","",VLOOKUP($A101,'Annex 2 EHV charges'!$D:$P,3,0))</f>
        <v/>
      </c>
      <c r="D101" s="100" t="str">
        <f>IF($A101="","",VLOOKUP($A101,'Annex 2 EHV charges'!$D:$P,4,0))</f>
        <v/>
      </c>
      <c r="E101" s="105" t="str">
        <f>IFERROR(IF(VLOOKUP($A101,'Annex 2 EHV charges'!$D:$P,10,FALSE)=0,"",VLOOKUP($A101,'Annex 2 EHV charges'!$D:$P,10,FALSE)),"")</f>
        <v/>
      </c>
      <c r="F101" s="106" t="str">
        <f>IFERROR(IF(VLOOKUP($A101,'Annex 2 EHV charges'!$D:$P,11,FALSE)=0,"",VLOOKUP($A101,'Annex 2 EHV charges'!$D:$P,11,FALSE)),"")</f>
        <v/>
      </c>
      <c r="G101" s="107" t="str">
        <f>IFERROR(IF(VLOOKUP($A101,'Annex 2 EHV charges'!$D:$P,12,FALSE)=0,"",VLOOKUP($A101,'Annex 2 EHV charges'!$D:$P,12,FALSE)),"")</f>
        <v/>
      </c>
      <c r="H101" s="107" t="str">
        <f>IFERROR(IF(VLOOKUP($A101,'Annex 2 EHV charges'!$D:$P,13,FALSE)=0,"",VLOOKUP($A101,'Annex 2 EHV charges'!$D:$P,13,FALSE)),"")</f>
        <v/>
      </c>
    </row>
    <row r="102" spans="1:8" ht="33.75" customHeight="1" x14ac:dyDescent="0.2">
      <c r="A102" s="104" t="str">
        <f t="array" ref="A102">IFERROR(INDEX('Annex 2 EHV charges'!#REF!, MATCH(0, IF(ISBLANK('Annex 2 EHV charges'!#REF!),1, COUNTIF(A$4:$A101, 'Annex 2 EHV charges'!#REF!)), 0)),"")</f>
        <v/>
      </c>
      <c r="B102" s="102" t="str">
        <f>IF($A102="","",VLOOKUP($A102,'Annex 2 EHV charges'!$D:$P,2,0))</f>
        <v/>
      </c>
      <c r="C102" s="103" t="str">
        <f>IF($A102="","",VLOOKUP($A102,'Annex 2 EHV charges'!$D:$P,3,0))</f>
        <v/>
      </c>
      <c r="D102" s="100" t="str">
        <f>IF($A102="","",VLOOKUP($A102,'Annex 2 EHV charges'!$D:$P,4,0))</f>
        <v/>
      </c>
      <c r="E102" s="105" t="str">
        <f>IFERROR(IF(VLOOKUP($A102,'Annex 2 EHV charges'!$D:$P,10,FALSE)=0,"",VLOOKUP($A102,'Annex 2 EHV charges'!$D:$P,10,FALSE)),"")</f>
        <v/>
      </c>
      <c r="F102" s="106" t="str">
        <f>IFERROR(IF(VLOOKUP($A102,'Annex 2 EHV charges'!$D:$P,11,FALSE)=0,"",VLOOKUP($A102,'Annex 2 EHV charges'!$D:$P,11,FALSE)),"")</f>
        <v/>
      </c>
      <c r="G102" s="107" t="str">
        <f>IFERROR(IF(VLOOKUP($A102,'Annex 2 EHV charges'!$D:$P,12,FALSE)=0,"",VLOOKUP($A102,'Annex 2 EHV charges'!$D:$P,12,FALSE)),"")</f>
        <v/>
      </c>
      <c r="H102" s="107" t="str">
        <f>IFERROR(IF(VLOOKUP($A102,'Annex 2 EHV charges'!$D:$P,13,FALSE)=0,"",VLOOKUP($A102,'Annex 2 EHV charges'!$D:$P,13,FALSE)),"")</f>
        <v/>
      </c>
    </row>
    <row r="103" spans="1:8" ht="33.75" customHeight="1" x14ac:dyDescent="0.2">
      <c r="A103" s="104" t="str">
        <f t="array" ref="A103">IFERROR(INDEX('Annex 2 EHV charges'!#REF!, MATCH(0, IF(ISBLANK('Annex 2 EHV charges'!#REF!),1, COUNTIF(A$4:$A102, 'Annex 2 EHV charges'!#REF!)), 0)),"")</f>
        <v/>
      </c>
      <c r="B103" s="102" t="str">
        <f>IF($A103="","",VLOOKUP($A103,'Annex 2 EHV charges'!$D:$P,2,0))</f>
        <v/>
      </c>
      <c r="C103" s="103" t="str">
        <f>IF($A103="","",VLOOKUP($A103,'Annex 2 EHV charges'!$D:$P,3,0))</f>
        <v/>
      </c>
      <c r="D103" s="100" t="str">
        <f>IF($A103="","",VLOOKUP($A103,'Annex 2 EHV charges'!$D:$P,4,0))</f>
        <v/>
      </c>
      <c r="E103" s="105" t="str">
        <f>IFERROR(IF(VLOOKUP($A103,'Annex 2 EHV charges'!$D:$P,10,FALSE)=0,"",VLOOKUP($A103,'Annex 2 EHV charges'!$D:$P,10,FALSE)),"")</f>
        <v/>
      </c>
      <c r="F103" s="106" t="str">
        <f>IFERROR(IF(VLOOKUP($A103,'Annex 2 EHV charges'!$D:$P,11,FALSE)=0,"",VLOOKUP($A103,'Annex 2 EHV charges'!$D:$P,11,FALSE)),"")</f>
        <v/>
      </c>
      <c r="G103" s="107" t="str">
        <f>IFERROR(IF(VLOOKUP($A103,'Annex 2 EHV charges'!$D:$P,12,FALSE)=0,"",VLOOKUP($A103,'Annex 2 EHV charges'!$D:$P,12,FALSE)),"")</f>
        <v/>
      </c>
      <c r="H103" s="107" t="str">
        <f>IFERROR(IF(VLOOKUP($A103,'Annex 2 EHV charges'!$D:$P,13,FALSE)=0,"",VLOOKUP($A103,'Annex 2 EHV charges'!$D:$P,13,FALSE)),"")</f>
        <v/>
      </c>
    </row>
    <row r="104" spans="1:8" ht="33.75" customHeight="1" x14ac:dyDescent="0.2">
      <c r="A104" s="104" t="str">
        <f t="array" ref="A104">IFERROR(INDEX('Annex 2 EHV charges'!#REF!, MATCH(0, IF(ISBLANK('Annex 2 EHV charges'!#REF!),1, COUNTIF(A$4:$A103, 'Annex 2 EHV charges'!#REF!)), 0)),"")</f>
        <v/>
      </c>
      <c r="B104" s="102" t="str">
        <f>IF($A104="","",VLOOKUP($A104,'Annex 2 EHV charges'!$D:$P,2,0))</f>
        <v/>
      </c>
      <c r="C104" s="103" t="str">
        <f>IF($A104="","",VLOOKUP($A104,'Annex 2 EHV charges'!$D:$P,3,0))</f>
        <v/>
      </c>
      <c r="D104" s="100" t="str">
        <f>IF($A104="","",VLOOKUP($A104,'Annex 2 EHV charges'!$D:$P,4,0))</f>
        <v/>
      </c>
      <c r="E104" s="105" t="str">
        <f>IFERROR(IF(VLOOKUP($A104,'Annex 2 EHV charges'!$D:$P,10,FALSE)=0,"",VLOOKUP($A104,'Annex 2 EHV charges'!$D:$P,10,FALSE)),"")</f>
        <v/>
      </c>
      <c r="F104" s="106" t="str">
        <f>IFERROR(IF(VLOOKUP($A104,'Annex 2 EHV charges'!$D:$P,11,FALSE)=0,"",VLOOKUP($A104,'Annex 2 EHV charges'!$D:$P,11,FALSE)),"")</f>
        <v/>
      </c>
      <c r="G104" s="107" t="str">
        <f>IFERROR(IF(VLOOKUP($A104,'Annex 2 EHV charges'!$D:$P,12,FALSE)=0,"",VLOOKUP($A104,'Annex 2 EHV charges'!$D:$P,12,FALSE)),"")</f>
        <v/>
      </c>
      <c r="H104" s="107" t="str">
        <f>IFERROR(IF(VLOOKUP($A104,'Annex 2 EHV charges'!$D:$P,13,FALSE)=0,"",VLOOKUP($A104,'Annex 2 EHV charges'!$D:$P,13,FALSE)),"")</f>
        <v/>
      </c>
    </row>
    <row r="105" spans="1:8" ht="33.75" customHeight="1" x14ac:dyDescent="0.2">
      <c r="A105" s="104" t="str">
        <f t="array" ref="A105">IFERROR(INDEX('Annex 2 EHV charges'!#REF!, MATCH(0, IF(ISBLANK('Annex 2 EHV charges'!#REF!),1, COUNTIF(A$4:$A104, 'Annex 2 EHV charges'!#REF!)), 0)),"")</f>
        <v/>
      </c>
      <c r="B105" s="102" t="str">
        <f>IF($A105="","",VLOOKUP($A105,'Annex 2 EHV charges'!$D:$P,2,0))</f>
        <v/>
      </c>
      <c r="C105" s="103" t="str">
        <f>IF($A105="","",VLOOKUP($A105,'Annex 2 EHV charges'!$D:$P,3,0))</f>
        <v/>
      </c>
      <c r="D105" s="100" t="str">
        <f>IF($A105="","",VLOOKUP($A105,'Annex 2 EHV charges'!$D:$P,4,0))</f>
        <v/>
      </c>
      <c r="E105" s="105" t="str">
        <f>IFERROR(IF(VLOOKUP($A105,'Annex 2 EHV charges'!$D:$P,10,FALSE)=0,"",VLOOKUP($A105,'Annex 2 EHV charges'!$D:$P,10,FALSE)),"")</f>
        <v/>
      </c>
      <c r="F105" s="106" t="str">
        <f>IFERROR(IF(VLOOKUP($A105,'Annex 2 EHV charges'!$D:$P,11,FALSE)=0,"",VLOOKUP($A105,'Annex 2 EHV charges'!$D:$P,11,FALSE)),"")</f>
        <v/>
      </c>
      <c r="G105" s="107" t="str">
        <f>IFERROR(IF(VLOOKUP($A105,'Annex 2 EHV charges'!$D:$P,12,FALSE)=0,"",VLOOKUP($A105,'Annex 2 EHV charges'!$D:$P,12,FALSE)),"")</f>
        <v/>
      </c>
      <c r="H105" s="107" t="str">
        <f>IFERROR(IF(VLOOKUP($A105,'Annex 2 EHV charges'!$D:$P,13,FALSE)=0,"",VLOOKUP($A105,'Annex 2 EHV charges'!$D:$P,13,FALSE)),"")</f>
        <v/>
      </c>
    </row>
    <row r="106" spans="1:8" ht="33.75" customHeight="1" x14ac:dyDescent="0.2">
      <c r="A106" s="104" t="str">
        <f t="array" ref="A106">IFERROR(INDEX('Annex 2 EHV charges'!#REF!, MATCH(0, IF(ISBLANK('Annex 2 EHV charges'!#REF!),1, COUNTIF(A$4:$A105, 'Annex 2 EHV charges'!#REF!)), 0)),"")</f>
        <v/>
      </c>
      <c r="B106" s="102" t="str">
        <f>IF($A106="","",VLOOKUP($A106,'Annex 2 EHV charges'!$D:$P,2,0))</f>
        <v/>
      </c>
      <c r="C106" s="103" t="str">
        <f>IF($A106="","",VLOOKUP($A106,'Annex 2 EHV charges'!$D:$P,3,0))</f>
        <v/>
      </c>
      <c r="D106" s="100" t="str">
        <f>IF($A106="","",VLOOKUP($A106,'Annex 2 EHV charges'!$D:$P,4,0))</f>
        <v/>
      </c>
      <c r="E106" s="105" t="str">
        <f>IFERROR(IF(VLOOKUP($A106,'Annex 2 EHV charges'!$D:$P,10,FALSE)=0,"",VLOOKUP($A106,'Annex 2 EHV charges'!$D:$P,10,FALSE)),"")</f>
        <v/>
      </c>
      <c r="F106" s="106" t="str">
        <f>IFERROR(IF(VLOOKUP($A106,'Annex 2 EHV charges'!$D:$P,11,FALSE)=0,"",VLOOKUP($A106,'Annex 2 EHV charges'!$D:$P,11,FALSE)),"")</f>
        <v/>
      </c>
      <c r="G106" s="107" t="str">
        <f>IFERROR(IF(VLOOKUP($A106,'Annex 2 EHV charges'!$D:$P,12,FALSE)=0,"",VLOOKUP($A106,'Annex 2 EHV charges'!$D:$P,12,FALSE)),"")</f>
        <v/>
      </c>
      <c r="H106" s="107" t="str">
        <f>IFERROR(IF(VLOOKUP($A106,'Annex 2 EHV charges'!$D:$P,13,FALSE)=0,"",VLOOKUP($A106,'Annex 2 EHV charges'!$D:$P,13,FALSE)),"")</f>
        <v/>
      </c>
    </row>
    <row r="107" spans="1:8" ht="33.75" customHeight="1" x14ac:dyDescent="0.2">
      <c r="A107" s="104" t="str">
        <f t="array" ref="A107">IFERROR(INDEX('Annex 2 EHV charges'!#REF!, MATCH(0, IF(ISBLANK('Annex 2 EHV charges'!#REF!),1, COUNTIF(A$4:$A106, 'Annex 2 EHV charges'!#REF!)), 0)),"")</f>
        <v/>
      </c>
      <c r="B107" s="102" t="str">
        <f>IF($A107="","",VLOOKUP($A107,'Annex 2 EHV charges'!$D:$P,2,0))</f>
        <v/>
      </c>
      <c r="C107" s="103" t="str">
        <f>IF($A107="","",VLOOKUP($A107,'Annex 2 EHV charges'!$D:$P,3,0))</f>
        <v/>
      </c>
      <c r="D107" s="100" t="str">
        <f>IF($A107="","",VLOOKUP($A107,'Annex 2 EHV charges'!$D:$P,4,0))</f>
        <v/>
      </c>
      <c r="E107" s="105" t="str">
        <f>IFERROR(IF(VLOOKUP($A107,'Annex 2 EHV charges'!$D:$P,10,FALSE)=0,"",VLOOKUP($A107,'Annex 2 EHV charges'!$D:$P,10,FALSE)),"")</f>
        <v/>
      </c>
      <c r="F107" s="106" t="str">
        <f>IFERROR(IF(VLOOKUP($A107,'Annex 2 EHV charges'!$D:$P,11,FALSE)=0,"",VLOOKUP($A107,'Annex 2 EHV charges'!$D:$P,11,FALSE)),"")</f>
        <v/>
      </c>
      <c r="G107" s="107" t="str">
        <f>IFERROR(IF(VLOOKUP($A107,'Annex 2 EHV charges'!$D:$P,12,FALSE)=0,"",VLOOKUP($A107,'Annex 2 EHV charges'!$D:$P,12,FALSE)),"")</f>
        <v/>
      </c>
      <c r="H107" s="107" t="str">
        <f>IFERROR(IF(VLOOKUP($A107,'Annex 2 EHV charges'!$D:$P,13,FALSE)=0,"",VLOOKUP($A107,'Annex 2 EHV charges'!$D:$P,13,FALSE)),"")</f>
        <v/>
      </c>
    </row>
    <row r="108" spans="1:8" ht="33.75" customHeight="1" x14ac:dyDescent="0.2">
      <c r="A108" s="104" t="str">
        <f t="array" ref="A108">IFERROR(INDEX('Annex 2 EHV charges'!#REF!, MATCH(0, IF(ISBLANK('Annex 2 EHV charges'!#REF!),1, COUNTIF(A$4:$A107, 'Annex 2 EHV charges'!#REF!)), 0)),"")</f>
        <v/>
      </c>
      <c r="B108" s="102" t="str">
        <f>IF($A108="","",VLOOKUP($A108,'Annex 2 EHV charges'!$D:$P,2,0))</f>
        <v/>
      </c>
      <c r="C108" s="103" t="str">
        <f>IF($A108="","",VLOOKUP($A108,'Annex 2 EHV charges'!$D:$P,3,0))</f>
        <v/>
      </c>
      <c r="D108" s="100" t="str">
        <f>IF($A108="","",VLOOKUP($A108,'Annex 2 EHV charges'!$D:$P,4,0))</f>
        <v/>
      </c>
      <c r="E108" s="105" t="str">
        <f>IFERROR(IF(VLOOKUP($A108,'Annex 2 EHV charges'!$D:$P,10,FALSE)=0,"",VLOOKUP($A108,'Annex 2 EHV charges'!$D:$P,10,FALSE)),"")</f>
        <v/>
      </c>
      <c r="F108" s="106" t="str">
        <f>IFERROR(IF(VLOOKUP($A108,'Annex 2 EHV charges'!$D:$P,11,FALSE)=0,"",VLOOKUP($A108,'Annex 2 EHV charges'!$D:$P,11,FALSE)),"")</f>
        <v/>
      </c>
      <c r="G108" s="107" t="str">
        <f>IFERROR(IF(VLOOKUP($A108,'Annex 2 EHV charges'!$D:$P,12,FALSE)=0,"",VLOOKUP($A108,'Annex 2 EHV charges'!$D:$P,12,FALSE)),"")</f>
        <v/>
      </c>
      <c r="H108" s="107" t="str">
        <f>IFERROR(IF(VLOOKUP($A108,'Annex 2 EHV charges'!$D:$P,13,FALSE)=0,"",VLOOKUP($A108,'Annex 2 EHV charges'!$D:$P,13,FALSE)),"")</f>
        <v/>
      </c>
    </row>
    <row r="109" spans="1:8" ht="33.75" customHeight="1" x14ac:dyDescent="0.2">
      <c r="A109" s="104" t="str">
        <f t="array" ref="A109">IFERROR(INDEX('Annex 2 EHV charges'!#REF!, MATCH(0, IF(ISBLANK('Annex 2 EHV charges'!#REF!),1, COUNTIF(A$4:$A108, 'Annex 2 EHV charges'!#REF!)), 0)),"")</f>
        <v/>
      </c>
      <c r="B109" s="102" t="str">
        <f>IF($A109="","",VLOOKUP($A109,'Annex 2 EHV charges'!$D:$P,2,0))</f>
        <v/>
      </c>
      <c r="C109" s="103" t="str">
        <f>IF($A109="","",VLOOKUP($A109,'Annex 2 EHV charges'!$D:$P,3,0))</f>
        <v/>
      </c>
      <c r="D109" s="100" t="str">
        <f>IF($A109="","",VLOOKUP($A109,'Annex 2 EHV charges'!$D:$P,4,0))</f>
        <v/>
      </c>
      <c r="E109" s="105" t="str">
        <f>IFERROR(IF(VLOOKUP($A109,'Annex 2 EHV charges'!$D:$P,10,FALSE)=0,"",VLOOKUP($A109,'Annex 2 EHV charges'!$D:$P,10,FALSE)),"")</f>
        <v/>
      </c>
      <c r="F109" s="106" t="str">
        <f>IFERROR(IF(VLOOKUP($A109,'Annex 2 EHV charges'!$D:$P,11,FALSE)=0,"",VLOOKUP($A109,'Annex 2 EHV charges'!$D:$P,11,FALSE)),"")</f>
        <v/>
      </c>
      <c r="G109" s="107" t="str">
        <f>IFERROR(IF(VLOOKUP($A109,'Annex 2 EHV charges'!$D:$P,12,FALSE)=0,"",VLOOKUP($A109,'Annex 2 EHV charges'!$D:$P,12,FALSE)),"")</f>
        <v/>
      </c>
      <c r="H109" s="107" t="str">
        <f>IFERROR(IF(VLOOKUP($A109,'Annex 2 EHV charges'!$D:$P,13,FALSE)=0,"",VLOOKUP($A109,'Annex 2 EHV charges'!$D:$P,13,FALSE)),"")</f>
        <v/>
      </c>
    </row>
    <row r="110" spans="1:8" ht="33.75" customHeight="1" x14ac:dyDescent="0.2">
      <c r="A110" s="104" t="str">
        <f t="array" ref="A110">IFERROR(INDEX('Annex 2 EHV charges'!#REF!, MATCH(0, IF(ISBLANK('Annex 2 EHV charges'!#REF!),1, COUNTIF(A$4:$A109, 'Annex 2 EHV charges'!#REF!)), 0)),"")</f>
        <v/>
      </c>
      <c r="B110" s="102" t="str">
        <f>IF($A110="","",VLOOKUP($A110,'Annex 2 EHV charges'!$D:$P,2,0))</f>
        <v/>
      </c>
      <c r="C110" s="103" t="str">
        <f>IF($A110="","",VLOOKUP($A110,'Annex 2 EHV charges'!$D:$P,3,0))</f>
        <v/>
      </c>
      <c r="D110" s="100" t="str">
        <f>IF($A110="","",VLOOKUP($A110,'Annex 2 EHV charges'!$D:$P,4,0))</f>
        <v/>
      </c>
      <c r="E110" s="105" t="str">
        <f>IFERROR(IF(VLOOKUP($A110,'Annex 2 EHV charges'!$D:$P,10,FALSE)=0,"",VLOOKUP($A110,'Annex 2 EHV charges'!$D:$P,10,FALSE)),"")</f>
        <v/>
      </c>
      <c r="F110" s="106" t="str">
        <f>IFERROR(IF(VLOOKUP($A110,'Annex 2 EHV charges'!$D:$P,11,FALSE)=0,"",VLOOKUP($A110,'Annex 2 EHV charges'!$D:$P,11,FALSE)),"")</f>
        <v/>
      </c>
      <c r="G110" s="107" t="str">
        <f>IFERROR(IF(VLOOKUP($A110,'Annex 2 EHV charges'!$D:$P,12,FALSE)=0,"",VLOOKUP($A110,'Annex 2 EHV charges'!$D:$P,12,FALSE)),"")</f>
        <v/>
      </c>
      <c r="H110" s="107" t="str">
        <f>IFERROR(IF(VLOOKUP($A110,'Annex 2 EHV charges'!$D:$P,13,FALSE)=0,"",VLOOKUP($A110,'Annex 2 EHV charges'!$D:$P,13,FALSE)),"")</f>
        <v/>
      </c>
    </row>
    <row r="111" spans="1:8" x14ac:dyDescent="0.2">
      <c r="A111" s="104" t="str">
        <f t="array" ref="A111">IFERROR(INDEX('Annex 2 EHV charges'!#REF!, MATCH(0, IF(ISBLANK('Annex 2 EHV charges'!#REF!),1, COUNTIF(A$4:$A110, 'Annex 2 EHV charges'!#REF!)), 0)),"")</f>
        <v/>
      </c>
      <c r="B111" s="102" t="str">
        <f>IF($A111="","",VLOOKUP($A111,'Annex 2 EHV charges'!$D:$P,2,0))</f>
        <v/>
      </c>
      <c r="C111" s="103" t="str">
        <f>IF($A111="","",VLOOKUP($A111,'Annex 2 EHV charges'!$D:$P,3,0))</f>
        <v/>
      </c>
      <c r="D111" s="100" t="str">
        <f>IF($A111="","",VLOOKUP($A111,'Annex 2 EHV charges'!$D:$P,4,0))</f>
        <v/>
      </c>
      <c r="E111" s="105" t="str">
        <f>IFERROR(IF(VLOOKUP($A111,'Annex 2 EHV charges'!$D:$P,10,FALSE)=0,"",VLOOKUP($A111,'Annex 2 EHV charges'!$D:$P,10,FALSE)),"")</f>
        <v/>
      </c>
      <c r="F111" s="106" t="str">
        <f>IFERROR(IF(VLOOKUP($A111,'Annex 2 EHV charges'!$D:$P,11,FALSE)=0,"",VLOOKUP($A111,'Annex 2 EHV charges'!$D:$P,11,FALSE)),"")</f>
        <v/>
      </c>
      <c r="G111" s="107" t="str">
        <f>IFERROR(IF(VLOOKUP($A111,'Annex 2 EHV charges'!$D:$P,12,FALSE)=0,"",VLOOKUP($A111,'Annex 2 EHV charges'!$D:$P,12,FALSE)),"")</f>
        <v/>
      </c>
      <c r="H111" s="107" t="str">
        <f>IFERROR(IF(VLOOKUP($A111,'Annex 2 EHV charges'!$D:$P,13,FALSE)=0,"",VLOOKUP($A111,'Annex 2 EHV charges'!$D:$P,13,FALSE)),"")</f>
        <v/>
      </c>
    </row>
    <row r="112" spans="1:8" ht="33.75" customHeight="1" x14ac:dyDescent="0.2">
      <c r="A112" s="104" t="str">
        <f t="array" ref="A112">IFERROR(INDEX('Annex 2 EHV charges'!#REF!, MATCH(0, IF(ISBLANK('Annex 2 EHV charges'!#REF!),1, COUNTIF(A$4:$A111, 'Annex 2 EHV charges'!#REF!)), 0)),"")</f>
        <v/>
      </c>
      <c r="B112" s="102" t="str">
        <f>IF($A112="","",VLOOKUP($A112,'Annex 2 EHV charges'!$D:$P,2,0))</f>
        <v/>
      </c>
      <c r="C112" s="103" t="str">
        <f>IF($A112="","",VLOOKUP($A112,'Annex 2 EHV charges'!$D:$P,3,0))</f>
        <v/>
      </c>
      <c r="D112" s="100" t="str">
        <f>IF($A112="","",VLOOKUP($A112,'Annex 2 EHV charges'!$D:$P,4,0))</f>
        <v/>
      </c>
      <c r="E112" s="105" t="str">
        <f>IFERROR(IF(VLOOKUP($A112,'Annex 2 EHV charges'!$D:$P,10,FALSE)=0,"",VLOOKUP($A112,'Annex 2 EHV charges'!$D:$P,10,FALSE)),"")</f>
        <v/>
      </c>
      <c r="F112" s="106" t="str">
        <f>IFERROR(IF(VLOOKUP($A112,'Annex 2 EHV charges'!$D:$P,11,FALSE)=0,"",VLOOKUP($A112,'Annex 2 EHV charges'!$D:$P,11,FALSE)),"")</f>
        <v/>
      </c>
      <c r="G112" s="107" t="str">
        <f>IFERROR(IF(VLOOKUP($A112,'Annex 2 EHV charges'!$D:$P,12,FALSE)=0,"",VLOOKUP($A112,'Annex 2 EHV charges'!$D:$P,12,FALSE)),"")</f>
        <v/>
      </c>
      <c r="H112" s="107" t="str">
        <f>IFERROR(IF(VLOOKUP($A112,'Annex 2 EHV charges'!$D:$P,13,FALSE)=0,"",VLOOKUP($A112,'Annex 2 EHV charges'!$D:$P,13,FALSE)),"")</f>
        <v/>
      </c>
    </row>
    <row r="113" spans="1:8" ht="33.75" customHeight="1" x14ac:dyDescent="0.2">
      <c r="A113" s="104" t="str">
        <f t="array" ref="A113">IFERROR(INDEX('Annex 2 EHV charges'!#REF!, MATCH(0, IF(ISBLANK('Annex 2 EHV charges'!#REF!),1, COUNTIF(A$4:$A112, 'Annex 2 EHV charges'!#REF!)), 0)),"")</f>
        <v/>
      </c>
      <c r="B113" s="102" t="str">
        <f>IF($A113="","",VLOOKUP($A113,'Annex 2 EHV charges'!$D:$P,2,0))</f>
        <v/>
      </c>
      <c r="C113" s="103" t="str">
        <f>IF($A113="","",VLOOKUP($A113,'Annex 2 EHV charges'!$D:$P,3,0))</f>
        <v/>
      </c>
      <c r="D113" s="100" t="str">
        <f>IF($A113="","",VLOOKUP($A113,'Annex 2 EHV charges'!$D:$P,4,0))</f>
        <v/>
      </c>
      <c r="E113" s="105" t="str">
        <f>IFERROR(IF(VLOOKUP($A113,'Annex 2 EHV charges'!$D:$P,10,FALSE)=0,"",VLOOKUP($A113,'Annex 2 EHV charges'!$D:$P,10,FALSE)),"")</f>
        <v/>
      </c>
      <c r="F113" s="106" t="str">
        <f>IFERROR(IF(VLOOKUP($A113,'Annex 2 EHV charges'!$D:$P,11,FALSE)=0,"",VLOOKUP($A113,'Annex 2 EHV charges'!$D:$P,11,FALSE)),"")</f>
        <v/>
      </c>
      <c r="G113" s="107" t="str">
        <f>IFERROR(IF(VLOOKUP($A113,'Annex 2 EHV charges'!$D:$P,12,FALSE)=0,"",VLOOKUP($A113,'Annex 2 EHV charges'!$D:$P,12,FALSE)),"")</f>
        <v/>
      </c>
      <c r="H113" s="107" t="str">
        <f>IFERROR(IF(VLOOKUP($A113,'Annex 2 EHV charges'!$D:$P,13,FALSE)=0,"",VLOOKUP($A113,'Annex 2 EHV charges'!$D:$P,13,FALSE)),"")</f>
        <v/>
      </c>
    </row>
    <row r="114" spans="1:8" ht="33.75" customHeight="1" x14ac:dyDescent="0.2">
      <c r="A114" s="104" t="str">
        <f t="array" ref="A114">IFERROR(INDEX('Annex 2 EHV charges'!#REF!, MATCH(0, IF(ISBLANK('Annex 2 EHV charges'!#REF!),1, COUNTIF(A$4:$A113, 'Annex 2 EHV charges'!#REF!)), 0)),"")</f>
        <v/>
      </c>
      <c r="B114" s="102" t="str">
        <f>IF($A114="","",VLOOKUP($A114,'Annex 2 EHV charges'!$D:$P,2,0))</f>
        <v/>
      </c>
      <c r="C114" s="103" t="str">
        <f>IF($A114="","",VLOOKUP($A114,'Annex 2 EHV charges'!$D:$P,3,0))</f>
        <v/>
      </c>
      <c r="D114" s="100" t="str">
        <f>IF($A114="","",VLOOKUP($A114,'Annex 2 EHV charges'!$D:$P,4,0))</f>
        <v/>
      </c>
      <c r="E114" s="105" t="str">
        <f>IFERROR(IF(VLOOKUP($A114,'Annex 2 EHV charges'!$D:$P,10,FALSE)=0,"",VLOOKUP($A114,'Annex 2 EHV charges'!$D:$P,10,FALSE)),"")</f>
        <v/>
      </c>
      <c r="F114" s="106" t="str">
        <f>IFERROR(IF(VLOOKUP($A114,'Annex 2 EHV charges'!$D:$P,11,FALSE)=0,"",VLOOKUP($A114,'Annex 2 EHV charges'!$D:$P,11,FALSE)),"")</f>
        <v/>
      </c>
      <c r="G114" s="107" t="str">
        <f>IFERROR(IF(VLOOKUP($A114,'Annex 2 EHV charges'!$D:$P,12,FALSE)=0,"",VLOOKUP($A114,'Annex 2 EHV charges'!$D:$P,12,FALSE)),"")</f>
        <v/>
      </c>
      <c r="H114" s="107" t="str">
        <f>IFERROR(IF(VLOOKUP($A114,'Annex 2 EHV charges'!$D:$P,13,FALSE)=0,"",VLOOKUP($A114,'Annex 2 EHV charges'!$D:$P,13,FALSE)),"")</f>
        <v/>
      </c>
    </row>
    <row r="115" spans="1:8" ht="33.75" customHeight="1" x14ac:dyDescent="0.2">
      <c r="A115" s="104" t="str">
        <f t="array" ref="A115">IFERROR(INDEX('Annex 2 EHV charges'!#REF!, MATCH(0, IF(ISBLANK('Annex 2 EHV charges'!#REF!),1, COUNTIF(A$4:$A114, 'Annex 2 EHV charges'!#REF!)), 0)),"")</f>
        <v/>
      </c>
      <c r="B115" s="102" t="str">
        <f>IF($A115="","",VLOOKUP($A115,'Annex 2 EHV charges'!$D:$P,2,0))</f>
        <v/>
      </c>
      <c r="C115" s="103" t="str">
        <f>IF($A115="","",VLOOKUP($A115,'Annex 2 EHV charges'!$D:$P,3,0))</f>
        <v/>
      </c>
      <c r="D115" s="100" t="str">
        <f>IF($A115="","",VLOOKUP($A115,'Annex 2 EHV charges'!$D:$P,4,0))</f>
        <v/>
      </c>
      <c r="E115" s="105" t="str">
        <f>IFERROR(IF(VLOOKUP($A115,'Annex 2 EHV charges'!$D:$P,10,FALSE)=0,"",VLOOKUP($A115,'Annex 2 EHV charges'!$D:$P,10,FALSE)),"")</f>
        <v/>
      </c>
      <c r="F115" s="106" t="str">
        <f>IFERROR(IF(VLOOKUP($A115,'Annex 2 EHV charges'!$D:$P,11,FALSE)=0,"",VLOOKUP($A115,'Annex 2 EHV charges'!$D:$P,11,FALSE)),"")</f>
        <v/>
      </c>
      <c r="G115" s="107" t="str">
        <f>IFERROR(IF(VLOOKUP($A115,'Annex 2 EHV charges'!$D:$P,12,FALSE)=0,"",VLOOKUP($A115,'Annex 2 EHV charges'!$D:$P,12,FALSE)),"")</f>
        <v/>
      </c>
      <c r="H115" s="107" t="str">
        <f>IFERROR(IF(VLOOKUP($A115,'Annex 2 EHV charges'!$D:$P,13,FALSE)=0,"",VLOOKUP($A115,'Annex 2 EHV charges'!$D:$P,13,FALSE)),"")</f>
        <v/>
      </c>
    </row>
    <row r="116" spans="1:8" ht="33.75" customHeight="1" x14ac:dyDescent="0.2">
      <c r="A116" s="104" t="str">
        <f t="array" ref="A116">IFERROR(INDEX('Annex 2 EHV charges'!#REF!, MATCH(0, IF(ISBLANK('Annex 2 EHV charges'!#REF!),1, COUNTIF(A$4:$A115, 'Annex 2 EHV charges'!#REF!)), 0)),"")</f>
        <v/>
      </c>
      <c r="B116" s="102" t="str">
        <f>IF($A116="","",VLOOKUP($A116,'Annex 2 EHV charges'!$D:$P,2,0))</f>
        <v/>
      </c>
      <c r="C116" s="103" t="str">
        <f>IF($A116="","",VLOOKUP($A116,'Annex 2 EHV charges'!$D:$P,3,0))</f>
        <v/>
      </c>
      <c r="D116" s="100" t="str">
        <f>IF($A116="","",VLOOKUP($A116,'Annex 2 EHV charges'!$D:$P,4,0))</f>
        <v/>
      </c>
      <c r="E116" s="105" t="str">
        <f>IFERROR(IF(VLOOKUP($A116,'Annex 2 EHV charges'!$D:$P,10,FALSE)=0,"",VLOOKUP($A116,'Annex 2 EHV charges'!$D:$P,10,FALSE)),"")</f>
        <v/>
      </c>
      <c r="F116" s="106" t="str">
        <f>IFERROR(IF(VLOOKUP($A116,'Annex 2 EHV charges'!$D:$P,11,FALSE)=0,"",VLOOKUP($A116,'Annex 2 EHV charges'!$D:$P,11,FALSE)),"")</f>
        <v/>
      </c>
      <c r="G116" s="107" t="str">
        <f>IFERROR(IF(VLOOKUP($A116,'Annex 2 EHV charges'!$D:$P,12,FALSE)=0,"",VLOOKUP($A116,'Annex 2 EHV charges'!$D:$P,12,FALSE)),"")</f>
        <v/>
      </c>
      <c r="H116" s="107" t="str">
        <f>IFERROR(IF(VLOOKUP($A116,'Annex 2 EHV charges'!$D:$P,13,FALSE)=0,"",VLOOKUP($A116,'Annex 2 EHV charges'!$D:$P,13,FALSE)),"")</f>
        <v/>
      </c>
    </row>
    <row r="117" spans="1:8" ht="33.75" customHeight="1" x14ac:dyDescent="0.2">
      <c r="A117" s="104" t="str">
        <f t="array" ref="A117">IFERROR(INDEX('Annex 2 EHV charges'!#REF!, MATCH(0, IF(ISBLANK('Annex 2 EHV charges'!#REF!),1, COUNTIF(A$4:$A116, 'Annex 2 EHV charges'!#REF!)), 0)),"")</f>
        <v/>
      </c>
      <c r="B117" s="102" t="str">
        <f>IF($A117="","",VLOOKUP($A117,'Annex 2 EHV charges'!$D:$P,2,0))</f>
        <v/>
      </c>
      <c r="C117" s="103" t="str">
        <f>IF($A117="","",VLOOKUP($A117,'Annex 2 EHV charges'!$D:$P,3,0))</f>
        <v/>
      </c>
      <c r="D117" s="100" t="str">
        <f>IF($A117="","",VLOOKUP($A117,'Annex 2 EHV charges'!$D:$P,4,0))</f>
        <v/>
      </c>
      <c r="E117" s="105" t="str">
        <f>IFERROR(IF(VLOOKUP($A117,'Annex 2 EHV charges'!$D:$P,10,FALSE)=0,"",VLOOKUP($A117,'Annex 2 EHV charges'!$D:$P,10,FALSE)),"")</f>
        <v/>
      </c>
      <c r="F117" s="106" t="str">
        <f>IFERROR(IF(VLOOKUP($A117,'Annex 2 EHV charges'!$D:$P,11,FALSE)=0,"",VLOOKUP($A117,'Annex 2 EHV charges'!$D:$P,11,FALSE)),"")</f>
        <v/>
      </c>
      <c r="G117" s="107" t="str">
        <f>IFERROR(IF(VLOOKUP($A117,'Annex 2 EHV charges'!$D:$P,12,FALSE)=0,"",VLOOKUP($A117,'Annex 2 EHV charges'!$D:$P,12,FALSE)),"")</f>
        <v/>
      </c>
      <c r="H117" s="107" t="str">
        <f>IFERROR(IF(VLOOKUP($A117,'Annex 2 EHV charges'!$D:$P,13,FALSE)=0,"",VLOOKUP($A117,'Annex 2 EHV charges'!$D:$P,13,FALSE)),"")</f>
        <v/>
      </c>
    </row>
    <row r="118" spans="1:8" ht="33.75" customHeight="1" x14ac:dyDescent="0.2">
      <c r="A118" s="104" t="str">
        <f t="array" ref="A118">IFERROR(INDEX('Annex 2 EHV charges'!#REF!, MATCH(0, IF(ISBLANK('Annex 2 EHV charges'!#REF!),1, COUNTIF(A$4:$A117, 'Annex 2 EHV charges'!#REF!)), 0)),"")</f>
        <v/>
      </c>
      <c r="B118" s="102" t="str">
        <f>IF($A118="","",VLOOKUP($A118,'Annex 2 EHV charges'!$D:$P,2,0))</f>
        <v/>
      </c>
      <c r="C118" s="103" t="str">
        <f>IF($A118="","",VLOOKUP($A118,'Annex 2 EHV charges'!$D:$P,3,0))</f>
        <v/>
      </c>
      <c r="D118" s="100" t="str">
        <f>IF($A118="","",VLOOKUP($A118,'Annex 2 EHV charges'!$D:$P,4,0))</f>
        <v/>
      </c>
      <c r="E118" s="105" t="str">
        <f>IFERROR(IF(VLOOKUP($A118,'Annex 2 EHV charges'!$D:$P,10,FALSE)=0,"",VLOOKUP($A118,'Annex 2 EHV charges'!$D:$P,10,FALSE)),"")</f>
        <v/>
      </c>
      <c r="F118" s="106" t="str">
        <f>IFERROR(IF(VLOOKUP($A118,'Annex 2 EHV charges'!$D:$P,11,FALSE)=0,"",VLOOKUP($A118,'Annex 2 EHV charges'!$D:$P,11,FALSE)),"")</f>
        <v/>
      </c>
      <c r="G118" s="107" t="str">
        <f>IFERROR(IF(VLOOKUP($A118,'Annex 2 EHV charges'!$D:$P,12,FALSE)=0,"",VLOOKUP($A118,'Annex 2 EHV charges'!$D:$P,12,FALSE)),"")</f>
        <v/>
      </c>
      <c r="H118" s="107" t="str">
        <f>IFERROR(IF(VLOOKUP($A118,'Annex 2 EHV charges'!$D:$P,13,FALSE)=0,"",VLOOKUP($A118,'Annex 2 EHV charges'!$D:$P,13,FALSE)),"")</f>
        <v/>
      </c>
    </row>
    <row r="119" spans="1:8" ht="33.75" customHeight="1" x14ac:dyDescent="0.2">
      <c r="A119" s="104" t="str">
        <f t="array" ref="A119">IFERROR(INDEX('Annex 2 EHV charges'!#REF!, MATCH(0, IF(ISBLANK('Annex 2 EHV charges'!#REF!),1, COUNTIF(A$4:$A118, 'Annex 2 EHV charges'!#REF!)), 0)),"")</f>
        <v/>
      </c>
      <c r="B119" s="102" t="str">
        <f>IF($A119="","",VLOOKUP($A119,'Annex 2 EHV charges'!$D:$P,2,0))</f>
        <v/>
      </c>
      <c r="C119" s="103" t="str">
        <f>IF($A119="","",VLOOKUP($A119,'Annex 2 EHV charges'!$D:$P,3,0))</f>
        <v/>
      </c>
      <c r="D119" s="100" t="str">
        <f>IF($A119="","",VLOOKUP($A119,'Annex 2 EHV charges'!$D:$P,4,0))</f>
        <v/>
      </c>
      <c r="E119" s="105" t="str">
        <f>IFERROR(IF(VLOOKUP($A119,'Annex 2 EHV charges'!$D:$P,10,FALSE)=0,"",VLOOKUP($A119,'Annex 2 EHV charges'!$D:$P,10,FALSE)),"")</f>
        <v/>
      </c>
      <c r="F119" s="106" t="str">
        <f>IFERROR(IF(VLOOKUP($A119,'Annex 2 EHV charges'!$D:$P,11,FALSE)=0,"",VLOOKUP($A119,'Annex 2 EHV charges'!$D:$P,11,FALSE)),"")</f>
        <v/>
      </c>
      <c r="G119" s="107" t="str">
        <f>IFERROR(IF(VLOOKUP($A119,'Annex 2 EHV charges'!$D:$P,12,FALSE)=0,"",VLOOKUP($A119,'Annex 2 EHV charges'!$D:$P,12,FALSE)),"")</f>
        <v/>
      </c>
      <c r="H119" s="107" t="str">
        <f>IFERROR(IF(VLOOKUP($A119,'Annex 2 EHV charges'!$D:$P,13,FALSE)=0,"",VLOOKUP($A119,'Annex 2 EHV charges'!$D:$P,13,FALSE)),"")</f>
        <v/>
      </c>
    </row>
    <row r="120" spans="1:8" ht="33.75" customHeight="1" x14ac:dyDescent="0.2">
      <c r="A120" s="104" t="str">
        <f t="array" ref="A120">IFERROR(INDEX('Annex 2 EHV charges'!#REF!, MATCH(0, IF(ISBLANK('Annex 2 EHV charges'!#REF!),1, COUNTIF(A$4:$A119, 'Annex 2 EHV charges'!#REF!)), 0)),"")</f>
        <v/>
      </c>
      <c r="B120" s="102" t="str">
        <f>IF($A120="","",VLOOKUP($A120,'Annex 2 EHV charges'!$D:$P,2,0))</f>
        <v/>
      </c>
      <c r="C120" s="103" t="str">
        <f>IF($A120="","",VLOOKUP($A120,'Annex 2 EHV charges'!$D:$P,3,0))</f>
        <v/>
      </c>
      <c r="D120" s="100" t="str">
        <f>IF($A120="","",VLOOKUP($A120,'Annex 2 EHV charges'!$D:$P,4,0))</f>
        <v/>
      </c>
      <c r="E120" s="105" t="str">
        <f>IFERROR(IF(VLOOKUP($A120,'Annex 2 EHV charges'!$D:$P,10,FALSE)=0,"",VLOOKUP($A120,'Annex 2 EHV charges'!$D:$P,10,FALSE)),"")</f>
        <v/>
      </c>
      <c r="F120" s="106" t="str">
        <f>IFERROR(IF(VLOOKUP($A120,'Annex 2 EHV charges'!$D:$P,11,FALSE)=0,"",VLOOKUP($A120,'Annex 2 EHV charges'!$D:$P,11,FALSE)),"")</f>
        <v/>
      </c>
      <c r="G120" s="107" t="str">
        <f>IFERROR(IF(VLOOKUP($A120,'Annex 2 EHV charges'!$D:$P,12,FALSE)=0,"",VLOOKUP($A120,'Annex 2 EHV charges'!$D:$P,12,FALSE)),"")</f>
        <v/>
      </c>
      <c r="H120" s="107" t="str">
        <f>IFERROR(IF(VLOOKUP($A120,'Annex 2 EHV charges'!$D:$P,13,FALSE)=0,"",VLOOKUP($A120,'Annex 2 EHV charges'!$D:$P,13,FALSE)),"")</f>
        <v/>
      </c>
    </row>
    <row r="121" spans="1:8" ht="33.75" customHeight="1" x14ac:dyDescent="0.2">
      <c r="A121" s="104" t="str">
        <f t="array" ref="A121">IFERROR(INDEX('Annex 2 EHV charges'!#REF!, MATCH(0, IF(ISBLANK('Annex 2 EHV charges'!#REF!),1, COUNTIF(A$4:$A120, 'Annex 2 EHV charges'!#REF!)), 0)),"")</f>
        <v/>
      </c>
      <c r="B121" s="102" t="str">
        <f>IF($A121="","",VLOOKUP($A121,'Annex 2 EHV charges'!$D:$P,2,0))</f>
        <v/>
      </c>
      <c r="C121" s="103" t="str">
        <f>IF($A121="","",VLOOKUP($A121,'Annex 2 EHV charges'!$D:$P,3,0))</f>
        <v/>
      </c>
      <c r="D121" s="100" t="str">
        <f>IF($A121="","",VLOOKUP($A121,'Annex 2 EHV charges'!$D:$P,4,0))</f>
        <v/>
      </c>
      <c r="E121" s="105" t="str">
        <f>IFERROR(IF(VLOOKUP($A121,'Annex 2 EHV charges'!$D:$P,10,FALSE)=0,"",VLOOKUP($A121,'Annex 2 EHV charges'!$D:$P,10,FALSE)),"")</f>
        <v/>
      </c>
      <c r="F121" s="106" t="str">
        <f>IFERROR(IF(VLOOKUP($A121,'Annex 2 EHV charges'!$D:$P,11,FALSE)=0,"",VLOOKUP($A121,'Annex 2 EHV charges'!$D:$P,11,FALSE)),"")</f>
        <v/>
      </c>
      <c r="G121" s="107" t="str">
        <f>IFERROR(IF(VLOOKUP($A121,'Annex 2 EHV charges'!$D:$P,12,FALSE)=0,"",VLOOKUP($A121,'Annex 2 EHV charges'!$D:$P,12,FALSE)),"")</f>
        <v/>
      </c>
      <c r="H121" s="107" t="str">
        <f>IFERROR(IF(VLOOKUP($A121,'Annex 2 EHV charges'!$D:$P,13,FALSE)=0,"",VLOOKUP($A121,'Annex 2 EHV charges'!$D:$P,13,FALSE)),"")</f>
        <v/>
      </c>
    </row>
    <row r="122" spans="1:8" ht="33.75" customHeight="1" x14ac:dyDescent="0.2">
      <c r="A122" s="104" t="str">
        <f t="array" ref="A122">IFERROR(INDEX('Annex 2 EHV charges'!#REF!, MATCH(0, IF(ISBLANK('Annex 2 EHV charges'!#REF!),1, COUNTIF(A$4:$A121, 'Annex 2 EHV charges'!#REF!)), 0)),"")</f>
        <v/>
      </c>
      <c r="B122" s="102" t="str">
        <f>IF($A122="","",VLOOKUP($A122,'Annex 2 EHV charges'!$D:$P,2,0))</f>
        <v/>
      </c>
      <c r="C122" s="103" t="str">
        <f>IF($A122="","",VLOOKUP($A122,'Annex 2 EHV charges'!$D:$P,3,0))</f>
        <v/>
      </c>
      <c r="D122" s="100" t="str">
        <f>IF($A122="","",VLOOKUP($A122,'Annex 2 EHV charges'!$D:$P,4,0))</f>
        <v/>
      </c>
      <c r="E122" s="105" t="str">
        <f>IFERROR(IF(VLOOKUP($A122,'Annex 2 EHV charges'!$D:$P,10,FALSE)=0,"",VLOOKUP($A122,'Annex 2 EHV charges'!$D:$P,10,FALSE)),"")</f>
        <v/>
      </c>
      <c r="F122" s="106" t="str">
        <f>IFERROR(IF(VLOOKUP($A122,'Annex 2 EHV charges'!$D:$P,11,FALSE)=0,"",VLOOKUP($A122,'Annex 2 EHV charges'!$D:$P,11,FALSE)),"")</f>
        <v/>
      </c>
      <c r="G122" s="107" t="str">
        <f>IFERROR(IF(VLOOKUP($A122,'Annex 2 EHV charges'!$D:$P,12,FALSE)=0,"",VLOOKUP($A122,'Annex 2 EHV charges'!$D:$P,12,FALSE)),"")</f>
        <v/>
      </c>
      <c r="H122" s="107" t="str">
        <f>IFERROR(IF(VLOOKUP($A122,'Annex 2 EHV charges'!$D:$P,13,FALSE)=0,"",VLOOKUP($A122,'Annex 2 EHV charges'!$D:$P,13,FALSE)),"")</f>
        <v/>
      </c>
    </row>
    <row r="123" spans="1:8" ht="33.75" customHeight="1" x14ac:dyDescent="0.2">
      <c r="A123" s="104" t="str">
        <f t="array" ref="A123">IFERROR(INDEX('Annex 2 EHV charges'!#REF!, MATCH(0, IF(ISBLANK('Annex 2 EHV charges'!#REF!),1, COUNTIF(A$4:$A122, 'Annex 2 EHV charges'!#REF!)), 0)),"")</f>
        <v/>
      </c>
      <c r="B123" s="102" t="str">
        <f>IF($A123="","",VLOOKUP($A123,'Annex 2 EHV charges'!$D:$P,2,0))</f>
        <v/>
      </c>
      <c r="C123" s="103" t="str">
        <f>IF($A123="","",VLOOKUP($A123,'Annex 2 EHV charges'!$D:$P,3,0))</f>
        <v/>
      </c>
      <c r="D123" s="100" t="str">
        <f>IF($A123="","",VLOOKUP($A123,'Annex 2 EHV charges'!$D:$P,4,0))</f>
        <v/>
      </c>
      <c r="E123" s="105" t="str">
        <f>IFERROR(IF(VLOOKUP($A123,'Annex 2 EHV charges'!$D:$P,10,FALSE)=0,"",VLOOKUP($A123,'Annex 2 EHV charges'!$D:$P,10,FALSE)),"")</f>
        <v/>
      </c>
      <c r="F123" s="106" t="str">
        <f>IFERROR(IF(VLOOKUP($A123,'Annex 2 EHV charges'!$D:$P,11,FALSE)=0,"",VLOOKUP($A123,'Annex 2 EHV charges'!$D:$P,11,FALSE)),"")</f>
        <v/>
      </c>
      <c r="G123" s="107" t="str">
        <f>IFERROR(IF(VLOOKUP($A123,'Annex 2 EHV charges'!$D:$P,12,FALSE)=0,"",VLOOKUP($A123,'Annex 2 EHV charges'!$D:$P,12,FALSE)),"")</f>
        <v/>
      </c>
      <c r="H123" s="107" t="str">
        <f>IFERROR(IF(VLOOKUP($A123,'Annex 2 EHV charges'!$D:$P,13,FALSE)=0,"",VLOOKUP($A123,'Annex 2 EHV charges'!$D:$P,13,FALSE)),"")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6"/>
  <sheetViews>
    <sheetView zoomScale="80" zoomScaleNormal="80" zoomScaleSheetLayoutView="100" workbookViewId="0">
      <selection activeCell="A41" sqref="A41"/>
    </sheetView>
  </sheetViews>
  <sheetFormatPr defaultRowHeight="12.75" x14ac:dyDescent="0.2"/>
  <cols>
    <col min="1" max="1" width="27.42578125" customWidth="1"/>
    <col min="2" max="2" width="11" customWidth="1"/>
    <col min="4" max="10" width="16.5703125" customWidth="1"/>
  </cols>
  <sheetData>
    <row r="1" spans="1:12" s="1" customFormat="1" ht="27.75" customHeight="1" x14ac:dyDescent="0.2">
      <c r="A1" s="28" t="s">
        <v>39</v>
      </c>
      <c r="B1" s="2"/>
      <c r="D1" s="2"/>
      <c r="E1" s="2"/>
      <c r="F1" s="2"/>
      <c r="G1" s="7"/>
      <c r="H1" s="3"/>
      <c r="I1" s="3"/>
    </row>
    <row r="2" spans="1:12" s="1" customFormat="1" ht="27" customHeight="1" x14ac:dyDescent="0.2">
      <c r="A2" s="224" t="str">
        <f>Overview!B4&amp; " - Effective from "&amp;Overview!D4&amp;" - "&amp;Overview!E4&amp;" LV and HV tariffs"</f>
        <v>Green Generation Energy Networks Cymru Limited - GSP_P - Effective from 1 April 2026 - DRAFT LV and HV tariffs</v>
      </c>
      <c r="B2" s="224"/>
      <c r="C2" s="224"/>
      <c r="D2" s="224"/>
      <c r="E2" s="224"/>
      <c r="F2" s="224"/>
      <c r="G2" s="224"/>
      <c r="H2" s="224"/>
      <c r="I2" s="224"/>
      <c r="J2" s="224"/>
      <c r="K2" s="3"/>
      <c r="L2" s="3"/>
    </row>
    <row r="3" spans="1:12" s="1" customFormat="1" ht="27" customHeight="1" x14ac:dyDescent="0.2">
      <c r="A3" s="267" t="s">
        <v>161</v>
      </c>
      <c r="B3" s="267"/>
      <c r="C3" s="267"/>
      <c r="D3" s="267"/>
      <c r="E3" s="267"/>
      <c r="F3" s="267"/>
      <c r="G3" s="267"/>
      <c r="H3" s="267"/>
      <c r="I3" s="267"/>
      <c r="J3" s="267"/>
      <c r="K3" s="3"/>
      <c r="L3" s="3"/>
    </row>
    <row r="4" spans="1:12" s="1" customFormat="1" ht="71.25" customHeight="1" x14ac:dyDescent="0.2">
      <c r="A4" s="10"/>
      <c r="B4" s="20" t="s">
        <v>72</v>
      </c>
      <c r="C4" s="9" t="s">
        <v>64</v>
      </c>
      <c r="D4" s="9" t="s">
        <v>162</v>
      </c>
      <c r="E4" s="9" t="s">
        <v>163</v>
      </c>
      <c r="F4" s="9" t="s">
        <v>68</v>
      </c>
      <c r="G4" s="9"/>
      <c r="H4" s="9"/>
      <c r="I4" s="9"/>
      <c r="J4" s="9"/>
      <c r="K4" s="3"/>
      <c r="L4" s="3"/>
    </row>
    <row r="5" spans="1:12" s="1" customFormat="1" ht="32.25" customHeight="1" x14ac:dyDescent="0.2">
      <c r="A5" s="11"/>
      <c r="B5" s="19"/>
      <c r="C5" s="12"/>
      <c r="D5" s="13"/>
      <c r="E5" s="13"/>
      <c r="F5" s="14"/>
      <c r="G5" s="18"/>
      <c r="H5" s="18"/>
      <c r="I5" s="18"/>
      <c r="J5" s="18"/>
      <c r="K5" s="3"/>
      <c r="L5" s="3"/>
    </row>
    <row r="6" spans="1:12" ht="12.75" customHeight="1" x14ac:dyDescent="0.2">
      <c r="A6" s="261" t="s">
        <v>164</v>
      </c>
      <c r="B6" s="252" t="str">
        <f>Overview!B4&amp; " has no Preserved NHH Tariffs/Additional LLFC classes"</f>
        <v>Green Generation Energy Networks Cymru Limited - GSP_P has no Preserved NHH Tariffs/Additional LLFC classes</v>
      </c>
      <c r="C6" s="253"/>
      <c r="D6" s="253"/>
      <c r="E6" s="253"/>
      <c r="F6" s="253"/>
      <c r="G6" s="253"/>
      <c r="H6" s="253"/>
      <c r="I6" s="253"/>
      <c r="J6" s="254"/>
    </row>
    <row r="7" spans="1:12" ht="12.75" customHeight="1" x14ac:dyDescent="0.2">
      <c r="A7" s="262"/>
      <c r="B7" s="255"/>
      <c r="C7" s="256"/>
      <c r="D7" s="256"/>
      <c r="E7" s="256"/>
      <c r="F7" s="256"/>
      <c r="G7" s="256"/>
      <c r="H7" s="256"/>
      <c r="I7" s="256"/>
      <c r="J7" s="257"/>
    </row>
    <row r="8" spans="1:12" ht="12.75" customHeight="1" x14ac:dyDescent="0.2">
      <c r="A8" s="263"/>
      <c r="B8" s="258"/>
      <c r="C8" s="259"/>
      <c r="D8" s="259"/>
      <c r="E8" s="259"/>
      <c r="F8" s="259"/>
      <c r="G8" s="259"/>
      <c r="H8" s="259"/>
      <c r="I8" s="259"/>
      <c r="J8" s="260"/>
    </row>
    <row r="9" spans="1:12" x14ac:dyDescent="0.2">
      <c r="A9" s="27"/>
      <c r="B9" s="27"/>
      <c r="C9" s="27"/>
      <c r="D9" s="27"/>
      <c r="E9" s="27"/>
      <c r="F9" s="27"/>
      <c r="G9" s="27"/>
      <c r="H9" s="27"/>
      <c r="I9" s="27"/>
      <c r="J9" s="27"/>
    </row>
    <row r="10" spans="1:12" x14ac:dyDescent="0.2">
      <c r="A10" s="27"/>
      <c r="B10" s="27"/>
      <c r="C10" s="27"/>
      <c r="D10" s="27"/>
      <c r="E10" s="27"/>
      <c r="F10" s="27"/>
      <c r="G10" s="27"/>
      <c r="H10" s="27"/>
      <c r="I10" s="27"/>
      <c r="J10" s="27"/>
    </row>
    <row r="11" spans="1:12" s="1" customFormat="1" ht="27" customHeight="1" x14ac:dyDescent="0.2">
      <c r="A11" s="267" t="s">
        <v>165</v>
      </c>
      <c r="B11" s="267"/>
      <c r="C11" s="267"/>
      <c r="D11" s="267"/>
      <c r="E11" s="267"/>
      <c r="F11" s="267"/>
      <c r="G11" s="267"/>
      <c r="H11" s="267"/>
      <c r="I11" s="267"/>
      <c r="J11" s="267"/>
      <c r="K11" s="3"/>
      <c r="L11" s="3"/>
    </row>
    <row r="12" spans="1:12" s="1" customFormat="1" ht="58.5" customHeight="1" x14ac:dyDescent="0.2">
      <c r="A12" s="10"/>
      <c r="B12" s="20" t="s">
        <v>72</v>
      </c>
      <c r="C12" s="9" t="s">
        <v>64</v>
      </c>
      <c r="D12" s="20" t="s">
        <v>166</v>
      </c>
      <c r="E12" s="20" t="s">
        <v>167</v>
      </c>
      <c r="F12" s="20" t="s">
        <v>168</v>
      </c>
      <c r="G12" s="9" t="s">
        <v>68</v>
      </c>
      <c r="H12" s="9" t="s">
        <v>69</v>
      </c>
      <c r="I12" s="9" t="s">
        <v>71</v>
      </c>
      <c r="J12" s="20" t="s">
        <v>70</v>
      </c>
      <c r="K12" s="3"/>
      <c r="L12" s="3"/>
    </row>
    <row r="13" spans="1:12" s="1" customFormat="1" ht="32.25" customHeight="1" x14ac:dyDescent="0.2">
      <c r="A13" s="11"/>
      <c r="B13" s="19"/>
      <c r="C13" s="12">
        <v>0</v>
      </c>
      <c r="D13" s="13"/>
      <c r="E13" s="13"/>
      <c r="F13" s="13"/>
      <c r="G13" s="14"/>
      <c r="H13" s="14"/>
      <c r="I13" s="13"/>
      <c r="J13" s="14"/>
      <c r="K13" s="3"/>
      <c r="L13" s="3"/>
    </row>
    <row r="14" spans="1:12" ht="12.75" customHeight="1" x14ac:dyDescent="0.2">
      <c r="A14" s="261" t="s">
        <v>164</v>
      </c>
      <c r="B14" s="252" t="str">
        <f>Overview!B4&amp; " has no Preserved HH Tariffs/Additional LLFC classes"</f>
        <v>Green Generation Energy Networks Cymru Limited - GSP_P has no Preserved HH Tariffs/Additional LLFC classes</v>
      </c>
      <c r="C14" s="253"/>
      <c r="D14" s="253"/>
      <c r="E14" s="253"/>
      <c r="F14" s="253"/>
      <c r="G14" s="253"/>
      <c r="H14" s="253"/>
      <c r="I14" s="253"/>
      <c r="J14" s="264"/>
    </row>
    <row r="15" spans="1:12" ht="12.75" customHeight="1" x14ac:dyDescent="0.2">
      <c r="A15" s="262"/>
      <c r="B15" s="255"/>
      <c r="C15" s="256"/>
      <c r="D15" s="256"/>
      <c r="E15" s="256"/>
      <c r="F15" s="256"/>
      <c r="G15" s="256"/>
      <c r="H15" s="256"/>
      <c r="I15" s="256"/>
      <c r="J15" s="265"/>
    </row>
    <row r="16" spans="1:12" ht="12.75" customHeight="1" x14ac:dyDescent="0.2">
      <c r="A16" s="263"/>
      <c r="B16" s="258"/>
      <c r="C16" s="259"/>
      <c r="D16" s="259"/>
      <c r="E16" s="259"/>
      <c r="F16" s="259"/>
      <c r="G16" s="259"/>
      <c r="H16" s="259"/>
      <c r="I16" s="259"/>
      <c r="J16" s="266"/>
    </row>
  </sheetData>
  <customSheetViews>
    <customSheetView guid="{5032A364-B81A-48DA-88DA-AB3B86B47EE9}" scale="80" fitToPage="1">
      <selection activeCell="A2" sqref="A2:J2"/>
      <pageMargins left="0" right="0" top="0" bottom="0" header="0" footer="0"/>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7">
    <mergeCell ref="B6:J8"/>
    <mergeCell ref="A14:A16"/>
    <mergeCell ref="B14:J16"/>
    <mergeCell ref="A2:J2"/>
    <mergeCell ref="A3:J3"/>
    <mergeCell ref="A6:A8"/>
    <mergeCell ref="A11:J11"/>
  </mergeCells>
  <phoneticPr fontId="17" type="noConversion"/>
  <hyperlinks>
    <hyperlink ref="A1" location="Overview!A1" display="Back to Overview" xr:uid="{00000000-0004-0000-0500-000000000000}"/>
  </hyperlinks>
  <pageMargins left="0.39370078740157483" right="0.35433070866141736" top="0.9055118110236221" bottom="0.55118110236220474" header="0.31496062992125984" footer="0.31496062992125984"/>
  <pageSetup paperSize="9" scale="59" fitToHeight="0" orientation="portrait" r:id="rId2"/>
  <headerFooter scaleWithDoc="0">
    <oddHeader>&amp;L
&amp;"Arial,Bold"Annex 3&amp;"Arial,Regular" - Charges 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M202"/>
  <sheetViews>
    <sheetView tabSelected="1" zoomScale="85" zoomScaleNormal="85" zoomScaleSheetLayoutView="85" workbookViewId="0">
      <selection activeCell="N5" sqref="N5"/>
    </sheetView>
  </sheetViews>
  <sheetFormatPr defaultColWidth="9.140625" defaultRowHeight="27.75" customHeight="1" x14ac:dyDescent="0.2"/>
  <cols>
    <col min="1" max="1" width="58" style="1" bestFit="1" customWidth="1"/>
    <col min="2" max="2" width="17.7109375" style="2" customWidth="1"/>
    <col min="3" max="4" width="17.7109375" style="1" customWidth="1"/>
    <col min="5" max="7" width="17.7109375" style="2" customWidth="1"/>
    <col min="8" max="9" width="17.7109375" style="6" customWidth="1"/>
    <col min="10" max="10" width="17.7109375" style="3" customWidth="1"/>
    <col min="11" max="11" width="15.5703125" style="3" customWidth="1"/>
    <col min="12" max="17" width="15.5703125" style="1" customWidth="1"/>
    <col min="18" max="16384" width="9.140625" style="1"/>
  </cols>
  <sheetData>
    <row r="1" spans="1:13" ht="27.75" customHeight="1" x14ac:dyDescent="0.2">
      <c r="A1" s="28" t="s">
        <v>39</v>
      </c>
      <c r="B1" s="268" t="s">
        <v>169</v>
      </c>
      <c r="C1" s="269"/>
      <c r="D1" s="269"/>
      <c r="F1" s="270" t="s">
        <v>170</v>
      </c>
      <c r="G1" s="271"/>
      <c r="H1" s="272"/>
      <c r="I1" s="3"/>
      <c r="J1" s="1"/>
      <c r="K1" s="1"/>
    </row>
    <row r="2" spans="1:13" ht="31.5" customHeight="1" x14ac:dyDescent="0.2">
      <c r="A2" s="273" t="str">
        <f>Overview!B4&amp; " - Effective from "&amp;Overview!D4&amp;" - "&amp;Overview!E4&amp;" LDNO tariffs"</f>
        <v>Green Generation Energy Networks Cymru Limited - GSP_P - Effective from 1 April 2026 - DRAFT LDNO tariffs</v>
      </c>
      <c r="B2" s="273"/>
      <c r="C2" s="273"/>
      <c r="D2" s="273"/>
      <c r="E2" s="273"/>
      <c r="F2" s="273"/>
      <c r="G2" s="273"/>
      <c r="H2" s="273"/>
      <c r="I2" s="273"/>
      <c r="J2" s="273"/>
    </row>
    <row r="3" spans="1:13" ht="8.25" customHeight="1" x14ac:dyDescent="0.2">
      <c r="A3" s="54"/>
      <c r="B3" s="54"/>
      <c r="C3" s="54"/>
      <c r="D3" s="54"/>
      <c r="E3" s="54"/>
      <c r="F3" s="54"/>
      <c r="G3" s="54"/>
      <c r="H3" s="54"/>
      <c r="I3" s="54"/>
      <c r="J3" s="54"/>
    </row>
    <row r="4" spans="1:13" ht="27" customHeight="1" x14ac:dyDescent="0.2">
      <c r="A4" s="224" t="s">
        <v>40</v>
      </c>
      <c r="B4" s="224"/>
      <c r="C4" s="224"/>
      <c r="D4" s="224"/>
      <c r="E4" s="57"/>
      <c r="F4" s="224" t="s">
        <v>41</v>
      </c>
      <c r="G4" s="224"/>
      <c r="H4" s="224"/>
      <c r="I4" s="224"/>
      <c r="J4" s="224"/>
      <c r="L4" s="3"/>
    </row>
    <row r="5" spans="1:13" ht="32.25" customHeight="1" x14ac:dyDescent="0.2">
      <c r="A5" s="11" t="s">
        <v>42</v>
      </c>
      <c r="B5" s="49" t="s">
        <v>43</v>
      </c>
      <c r="C5" s="93" t="s">
        <v>44</v>
      </c>
      <c r="D5" s="48" t="s">
        <v>45</v>
      </c>
      <c r="E5" s="52"/>
      <c r="F5" s="229"/>
      <c r="G5" s="230"/>
      <c r="H5" s="50" t="s">
        <v>46</v>
      </c>
      <c r="I5" s="51" t="s">
        <v>47</v>
      </c>
      <c r="J5" s="48" t="s">
        <v>45</v>
      </c>
      <c r="K5" s="52"/>
      <c r="L5" s="3"/>
      <c r="M5" s="3"/>
    </row>
    <row r="6" spans="1:13" ht="56.25" customHeight="1" x14ac:dyDescent="0.2">
      <c r="A6" s="131" t="s">
        <v>48</v>
      </c>
      <c r="B6" s="126" t="s">
        <v>49</v>
      </c>
      <c r="C6" s="135"/>
      <c r="D6" s="88"/>
      <c r="E6" s="94"/>
      <c r="F6" s="231" t="s">
        <v>171</v>
      </c>
      <c r="G6" s="231"/>
      <c r="H6" s="88"/>
      <c r="I6" s="127" t="s">
        <v>51</v>
      </c>
      <c r="J6" s="88"/>
      <c r="K6" s="52"/>
      <c r="L6" s="3"/>
      <c r="M6" s="3"/>
    </row>
    <row r="7" spans="1:13" ht="56.25" customHeight="1" x14ac:dyDescent="0.2">
      <c r="A7" s="131" t="s">
        <v>48</v>
      </c>
      <c r="B7" s="88"/>
      <c r="C7" s="136" t="s">
        <v>52</v>
      </c>
      <c r="D7" s="88"/>
      <c r="E7" s="94"/>
      <c r="F7" s="231" t="s">
        <v>172</v>
      </c>
      <c r="G7" s="231"/>
      <c r="H7" s="127" t="s">
        <v>49</v>
      </c>
      <c r="I7" s="127" t="s">
        <v>52</v>
      </c>
      <c r="J7" s="88"/>
      <c r="K7" s="52"/>
      <c r="L7" s="3"/>
      <c r="M7" s="3"/>
    </row>
    <row r="8" spans="1:13" ht="55.5" customHeight="1" x14ac:dyDescent="0.2">
      <c r="A8" s="131" t="s">
        <v>48</v>
      </c>
      <c r="B8" s="88"/>
      <c r="C8" s="135"/>
      <c r="D8" s="133" t="s">
        <v>54</v>
      </c>
      <c r="E8" s="95"/>
      <c r="F8" s="231" t="s">
        <v>173</v>
      </c>
      <c r="G8" s="231"/>
      <c r="H8" s="88"/>
      <c r="I8" s="88"/>
      <c r="J8" s="133" t="s">
        <v>54</v>
      </c>
      <c r="K8" s="52"/>
      <c r="L8" s="3"/>
      <c r="M8" s="3"/>
    </row>
    <row r="9" spans="1:13" s="47" customFormat="1" ht="55.5" customHeight="1" x14ac:dyDescent="0.2">
      <c r="A9" s="134" t="s">
        <v>56</v>
      </c>
      <c r="B9" s="88"/>
      <c r="C9" s="136" t="s">
        <v>57</v>
      </c>
      <c r="D9" s="133" t="s">
        <v>58</v>
      </c>
      <c r="F9" s="231" t="s">
        <v>174</v>
      </c>
      <c r="G9" s="231"/>
      <c r="H9" s="88"/>
      <c r="I9" s="127" t="s">
        <v>57</v>
      </c>
      <c r="J9" s="133" t="s">
        <v>58</v>
      </c>
      <c r="K9" s="52"/>
      <c r="L9" s="27"/>
      <c r="M9" s="27"/>
    </row>
    <row r="10" spans="1:13" s="47" customFormat="1" ht="15.75" customHeight="1" x14ac:dyDescent="0.2">
      <c r="A10" s="134" t="s">
        <v>60</v>
      </c>
      <c r="B10" s="235" t="s">
        <v>61</v>
      </c>
      <c r="C10" s="236"/>
      <c r="D10" s="237"/>
      <c r="F10" s="231" t="s">
        <v>60</v>
      </c>
      <c r="G10" s="231"/>
      <c r="H10" s="232" t="s">
        <v>61</v>
      </c>
      <c r="I10" s="232"/>
      <c r="J10" s="232"/>
      <c r="K10" s="52"/>
      <c r="L10" s="27"/>
      <c r="M10" s="27"/>
    </row>
    <row r="11" spans="1:13" s="47" customFormat="1" ht="12" customHeight="1" x14ac:dyDescent="0.2">
      <c r="A11" s="52"/>
      <c r="B11" s="52"/>
      <c r="C11" s="52"/>
      <c r="D11" s="52"/>
      <c r="E11" s="52"/>
      <c r="F11" s="55"/>
      <c r="G11" s="55"/>
      <c r="H11" s="56"/>
      <c r="I11" s="56"/>
      <c r="J11" s="56"/>
      <c r="K11" s="27"/>
      <c r="L11" s="27"/>
    </row>
    <row r="12" spans="1:13" ht="66" customHeight="1" x14ac:dyDescent="0.2">
      <c r="A12" s="20" t="s">
        <v>62</v>
      </c>
      <c r="B12" s="20" t="s">
        <v>175</v>
      </c>
      <c r="C12" s="9" t="s">
        <v>64</v>
      </c>
      <c r="D12" s="9" t="s">
        <v>176</v>
      </c>
      <c r="E12" s="9" t="s">
        <v>177</v>
      </c>
      <c r="F12" s="9" t="s">
        <v>178</v>
      </c>
      <c r="G12" s="9" t="s">
        <v>68</v>
      </c>
      <c r="H12" s="9" t="s">
        <v>69</v>
      </c>
      <c r="I12" s="9" t="s">
        <v>70</v>
      </c>
      <c r="J12" s="9" t="s">
        <v>71</v>
      </c>
      <c r="K12" s="1"/>
    </row>
    <row r="13" spans="1:13" ht="27" customHeight="1" x14ac:dyDescent="0.2">
      <c r="A13" s="168" t="s">
        <v>179</v>
      </c>
      <c r="B13" s="173" t="s">
        <v>74</v>
      </c>
      <c r="C13" s="120" t="s">
        <v>75</v>
      </c>
      <c r="D13" s="151">
        <v>7.9320000000000004</v>
      </c>
      <c r="E13" s="152">
        <v>2.7669999999999999</v>
      </c>
      <c r="F13" s="153">
        <v>0.59399999999999997</v>
      </c>
      <c r="G13" s="192">
        <v>8.16</v>
      </c>
      <c r="H13" s="193"/>
      <c r="I13" s="194"/>
      <c r="J13" s="193"/>
      <c r="K13" s="1"/>
    </row>
    <row r="14" spans="1:13" ht="27" customHeight="1" x14ac:dyDescent="0.2">
      <c r="A14" s="170" t="s">
        <v>180</v>
      </c>
      <c r="B14" s="174"/>
      <c r="C14" s="120">
        <v>2</v>
      </c>
      <c r="D14" s="151">
        <v>7.9320000000000004</v>
      </c>
      <c r="E14" s="152">
        <v>2.7669999999999999</v>
      </c>
      <c r="F14" s="153">
        <v>0.59399999999999997</v>
      </c>
      <c r="G14" s="193"/>
      <c r="H14" s="193"/>
      <c r="I14" s="194"/>
      <c r="J14" s="193"/>
      <c r="K14" s="1"/>
    </row>
    <row r="15" spans="1:13" ht="27" customHeight="1" x14ac:dyDescent="0.2">
      <c r="A15" s="170" t="s">
        <v>181</v>
      </c>
      <c r="B15" s="173" t="s">
        <v>182</v>
      </c>
      <c r="C15" s="120" t="s">
        <v>79</v>
      </c>
      <c r="D15" s="151">
        <v>9.5909999999999993</v>
      </c>
      <c r="E15" s="152">
        <v>3.3460000000000001</v>
      </c>
      <c r="F15" s="153">
        <v>0.71799999999999997</v>
      </c>
      <c r="G15" s="192">
        <v>19.16</v>
      </c>
      <c r="H15" s="193"/>
      <c r="I15" s="194"/>
      <c r="J15" s="193"/>
      <c r="K15" s="1"/>
    </row>
    <row r="16" spans="1:13" ht="27" customHeight="1" x14ac:dyDescent="0.2">
      <c r="A16" s="170" t="s">
        <v>183</v>
      </c>
      <c r="B16" s="173" t="s">
        <v>184</v>
      </c>
      <c r="C16" s="120" t="s">
        <v>79</v>
      </c>
      <c r="D16" s="151">
        <v>9.5909999999999993</v>
      </c>
      <c r="E16" s="152">
        <v>3.3460000000000001</v>
      </c>
      <c r="F16" s="153">
        <v>0.71799999999999997</v>
      </c>
      <c r="G16" s="192">
        <v>17.489999999999998</v>
      </c>
      <c r="H16" s="193"/>
      <c r="I16" s="194"/>
      <c r="J16" s="193"/>
      <c r="K16" s="1"/>
    </row>
    <row r="17" spans="1:11" ht="27" customHeight="1" x14ac:dyDescent="0.2">
      <c r="A17" s="170" t="s">
        <v>185</v>
      </c>
      <c r="B17" s="173" t="s">
        <v>186</v>
      </c>
      <c r="C17" s="120" t="s">
        <v>79</v>
      </c>
      <c r="D17" s="151">
        <v>9.5909999999999993</v>
      </c>
      <c r="E17" s="152">
        <v>3.3460000000000001</v>
      </c>
      <c r="F17" s="153">
        <v>0.71799999999999997</v>
      </c>
      <c r="G17" s="192">
        <v>9.44</v>
      </c>
      <c r="H17" s="193"/>
      <c r="I17" s="194"/>
      <c r="J17" s="193"/>
      <c r="K17" s="1"/>
    </row>
    <row r="18" spans="1:11" ht="27" customHeight="1" x14ac:dyDescent="0.2">
      <c r="A18" s="170" t="s">
        <v>187</v>
      </c>
      <c r="B18" s="173" t="s">
        <v>188</v>
      </c>
      <c r="C18" s="120" t="s">
        <v>79</v>
      </c>
      <c r="D18" s="151">
        <v>9.5359999999999996</v>
      </c>
      <c r="E18" s="152">
        <v>3.2909999999999999</v>
      </c>
      <c r="F18" s="153">
        <v>0.66300000000000003</v>
      </c>
      <c r="G18" s="192">
        <v>0</v>
      </c>
      <c r="H18" s="193"/>
      <c r="I18" s="194"/>
      <c r="J18" s="193"/>
      <c r="K18" s="1"/>
    </row>
    <row r="19" spans="1:11" ht="27" customHeight="1" x14ac:dyDescent="0.2">
      <c r="A19" s="170" t="s">
        <v>189</v>
      </c>
      <c r="B19" s="173" t="s">
        <v>190</v>
      </c>
      <c r="C19" s="120" t="s">
        <v>79</v>
      </c>
      <c r="D19" s="151">
        <v>9.2769999999999992</v>
      </c>
      <c r="E19" s="152">
        <v>3.0310000000000001</v>
      </c>
      <c r="F19" s="153">
        <v>0.40400000000000003</v>
      </c>
      <c r="G19" s="192">
        <v>0</v>
      </c>
      <c r="H19" s="193"/>
      <c r="I19" s="194"/>
      <c r="J19" s="193"/>
      <c r="K19" s="1"/>
    </row>
    <row r="20" spans="1:11" ht="27" customHeight="1" x14ac:dyDescent="0.2">
      <c r="A20" s="170" t="s">
        <v>191</v>
      </c>
      <c r="B20" s="173" t="s">
        <v>192</v>
      </c>
      <c r="C20" s="120">
        <v>4</v>
      </c>
      <c r="D20" s="151">
        <v>9.5909999999999993</v>
      </c>
      <c r="E20" s="152">
        <v>3.3460000000000001</v>
      </c>
      <c r="F20" s="153">
        <v>0.71799999999999997</v>
      </c>
      <c r="G20" s="193"/>
      <c r="H20" s="193"/>
      <c r="I20" s="194"/>
      <c r="J20" s="193"/>
      <c r="K20" s="1"/>
    </row>
    <row r="21" spans="1:11" ht="27" customHeight="1" x14ac:dyDescent="0.2">
      <c r="A21" s="170" t="s">
        <v>193</v>
      </c>
      <c r="B21" s="173" t="s">
        <v>194</v>
      </c>
      <c r="C21" s="120">
        <v>0</v>
      </c>
      <c r="D21" s="151">
        <v>5.931</v>
      </c>
      <c r="E21" s="152">
        <v>1.962</v>
      </c>
      <c r="F21" s="153">
        <v>0.47299999999999998</v>
      </c>
      <c r="G21" s="192">
        <v>50.7</v>
      </c>
      <c r="H21" s="192">
        <v>9.58</v>
      </c>
      <c r="I21" s="195">
        <v>9.58</v>
      </c>
      <c r="J21" s="196">
        <v>0.30599999999999999</v>
      </c>
      <c r="K21" s="1"/>
    </row>
    <row r="22" spans="1:11" ht="27" customHeight="1" x14ac:dyDescent="0.2">
      <c r="A22" s="170" t="s">
        <v>195</v>
      </c>
      <c r="B22" s="173" t="s">
        <v>196</v>
      </c>
      <c r="C22" s="120">
        <v>0</v>
      </c>
      <c r="D22" s="151">
        <v>5.6980000000000004</v>
      </c>
      <c r="E22" s="152">
        <v>1.7290000000000001</v>
      </c>
      <c r="F22" s="153">
        <v>0.24</v>
      </c>
      <c r="G22" s="192">
        <v>0</v>
      </c>
      <c r="H22" s="192">
        <v>9.58</v>
      </c>
      <c r="I22" s="195">
        <v>9.58</v>
      </c>
      <c r="J22" s="196">
        <v>0.30599999999999999</v>
      </c>
      <c r="K22" s="1"/>
    </row>
    <row r="23" spans="1:11" ht="27" customHeight="1" x14ac:dyDescent="0.2">
      <c r="A23" s="170" t="s">
        <v>197</v>
      </c>
      <c r="B23" s="173" t="s">
        <v>198</v>
      </c>
      <c r="C23" s="120">
        <v>0</v>
      </c>
      <c r="D23" s="151">
        <v>5.577</v>
      </c>
      <c r="E23" s="152">
        <v>1.609</v>
      </c>
      <c r="F23" s="153">
        <v>0.20699999999999999</v>
      </c>
      <c r="G23" s="192">
        <v>0</v>
      </c>
      <c r="H23" s="192">
        <v>9.58</v>
      </c>
      <c r="I23" s="195">
        <v>9.58</v>
      </c>
      <c r="J23" s="196">
        <v>0.30599999999999999</v>
      </c>
      <c r="K23" s="1"/>
    </row>
    <row r="24" spans="1:11" ht="27" customHeight="1" x14ac:dyDescent="0.2">
      <c r="A24" s="170" t="s">
        <v>199</v>
      </c>
      <c r="B24" s="173" t="s">
        <v>200</v>
      </c>
      <c r="C24" s="120">
        <v>0</v>
      </c>
      <c r="D24" s="151">
        <v>5.5069999999999997</v>
      </c>
      <c r="E24" s="152">
        <v>1.5389999999999999</v>
      </c>
      <c r="F24" s="153">
        <v>0.20699999999999999</v>
      </c>
      <c r="G24" s="192">
        <v>0</v>
      </c>
      <c r="H24" s="192">
        <v>9.58</v>
      </c>
      <c r="I24" s="195">
        <v>9.58</v>
      </c>
      <c r="J24" s="196">
        <v>0.30599999999999999</v>
      </c>
      <c r="K24" s="1"/>
    </row>
    <row r="25" spans="1:11" ht="27" customHeight="1" x14ac:dyDescent="0.2">
      <c r="A25" s="170" t="s">
        <v>201</v>
      </c>
      <c r="B25" s="173" t="s">
        <v>202</v>
      </c>
      <c r="C25" s="120">
        <v>0</v>
      </c>
      <c r="D25" s="151">
        <v>5.4390000000000001</v>
      </c>
      <c r="E25" s="152">
        <v>1.47</v>
      </c>
      <c r="F25" s="153">
        <v>0.20699999999999999</v>
      </c>
      <c r="G25" s="192">
        <v>0</v>
      </c>
      <c r="H25" s="192">
        <v>9.58</v>
      </c>
      <c r="I25" s="195">
        <v>9.58</v>
      </c>
      <c r="J25" s="196">
        <v>0.30599999999999999</v>
      </c>
      <c r="K25" s="1"/>
    </row>
    <row r="26" spans="1:11" ht="27" customHeight="1" x14ac:dyDescent="0.2">
      <c r="A26" s="170" t="s">
        <v>203</v>
      </c>
      <c r="B26" s="173" t="s">
        <v>204</v>
      </c>
      <c r="C26" s="120" t="s">
        <v>122</v>
      </c>
      <c r="D26" s="154">
        <v>19.167999999999999</v>
      </c>
      <c r="E26" s="155">
        <v>6.2149999999999999</v>
      </c>
      <c r="F26" s="153">
        <v>4.7439999999999998</v>
      </c>
      <c r="G26" s="193"/>
      <c r="H26" s="193"/>
      <c r="I26" s="194"/>
      <c r="J26" s="193"/>
      <c r="K26" s="1"/>
    </row>
    <row r="27" spans="1:11" ht="27" customHeight="1" x14ac:dyDescent="0.2">
      <c r="A27" s="170" t="s">
        <v>205</v>
      </c>
      <c r="B27" s="173" t="s">
        <v>206</v>
      </c>
      <c r="C27" s="120">
        <v>0</v>
      </c>
      <c r="D27" s="151">
        <v>-8.3970000000000002</v>
      </c>
      <c r="E27" s="152">
        <v>-2.9289999999999998</v>
      </c>
      <c r="F27" s="153">
        <v>-0.629</v>
      </c>
      <c r="G27" s="192">
        <v>0</v>
      </c>
      <c r="H27" s="193"/>
      <c r="I27" s="194"/>
      <c r="J27" s="193"/>
      <c r="K27" s="1"/>
    </row>
    <row r="28" spans="1:11" ht="27" customHeight="1" x14ac:dyDescent="0.2">
      <c r="A28" s="170" t="s">
        <v>207</v>
      </c>
      <c r="B28" s="173" t="s">
        <v>208</v>
      </c>
      <c r="C28" s="120">
        <v>0</v>
      </c>
      <c r="D28" s="151">
        <v>-8.3970000000000002</v>
      </c>
      <c r="E28" s="152">
        <v>-2.9289999999999998</v>
      </c>
      <c r="F28" s="153">
        <v>-0.629</v>
      </c>
      <c r="G28" s="192">
        <v>0</v>
      </c>
      <c r="H28" s="193"/>
      <c r="I28" s="194"/>
      <c r="J28" s="196">
        <v>0.502</v>
      </c>
      <c r="K28" s="1"/>
    </row>
    <row r="29" spans="1:11" ht="27" customHeight="1" x14ac:dyDescent="0.2">
      <c r="A29" s="170" t="s">
        <v>209</v>
      </c>
      <c r="B29" s="173"/>
      <c r="C29" s="120" t="s">
        <v>75</v>
      </c>
      <c r="D29" s="151">
        <v>5.1449999999999996</v>
      </c>
      <c r="E29" s="152">
        <v>1.7949999999999999</v>
      </c>
      <c r="F29" s="153">
        <v>0.38500000000000001</v>
      </c>
      <c r="G29" s="192">
        <v>5.29</v>
      </c>
      <c r="H29" s="193"/>
      <c r="I29" s="194"/>
      <c r="J29" s="193"/>
      <c r="K29" s="1"/>
    </row>
    <row r="30" spans="1:11" ht="27" customHeight="1" x14ac:dyDescent="0.2">
      <c r="A30" s="170" t="s">
        <v>210</v>
      </c>
      <c r="B30" s="173"/>
      <c r="C30" s="120">
        <v>2</v>
      </c>
      <c r="D30" s="151">
        <v>5.1449999999999996</v>
      </c>
      <c r="E30" s="152">
        <v>1.7949999999999999</v>
      </c>
      <c r="F30" s="153">
        <v>0.38500000000000001</v>
      </c>
      <c r="G30" s="193"/>
      <c r="H30" s="193"/>
      <c r="I30" s="194"/>
      <c r="J30" s="193"/>
      <c r="K30" s="1"/>
    </row>
    <row r="31" spans="1:11" ht="27" customHeight="1" x14ac:dyDescent="0.2">
      <c r="A31" s="170" t="s">
        <v>211</v>
      </c>
      <c r="B31" s="173" t="s">
        <v>212</v>
      </c>
      <c r="C31" s="120" t="s">
        <v>79</v>
      </c>
      <c r="D31" s="151">
        <v>6.2220000000000004</v>
      </c>
      <c r="E31" s="152">
        <v>2.17</v>
      </c>
      <c r="F31" s="153">
        <v>0.46600000000000003</v>
      </c>
      <c r="G31" s="192">
        <v>12.43</v>
      </c>
      <c r="H31" s="193"/>
      <c r="I31" s="194"/>
      <c r="J31" s="193"/>
      <c r="K31" s="1"/>
    </row>
    <row r="32" spans="1:11" ht="27" customHeight="1" x14ac:dyDescent="0.2">
      <c r="A32" s="170" t="s">
        <v>213</v>
      </c>
      <c r="B32" s="173" t="s">
        <v>214</v>
      </c>
      <c r="C32" s="120" t="s">
        <v>79</v>
      </c>
      <c r="D32" s="151">
        <v>6.2220000000000004</v>
      </c>
      <c r="E32" s="152">
        <v>2.17</v>
      </c>
      <c r="F32" s="153">
        <v>0.46600000000000003</v>
      </c>
      <c r="G32" s="192">
        <v>11.34</v>
      </c>
      <c r="H32" s="193"/>
      <c r="I32" s="194"/>
      <c r="J32" s="193"/>
      <c r="K32" s="1"/>
    </row>
    <row r="33" spans="1:11" ht="27" customHeight="1" x14ac:dyDescent="0.2">
      <c r="A33" s="170" t="s">
        <v>215</v>
      </c>
      <c r="B33" s="173" t="s">
        <v>216</v>
      </c>
      <c r="C33" s="120" t="s">
        <v>79</v>
      </c>
      <c r="D33" s="151">
        <v>6.2220000000000004</v>
      </c>
      <c r="E33" s="152">
        <v>2.17</v>
      </c>
      <c r="F33" s="153">
        <v>0.46600000000000003</v>
      </c>
      <c r="G33" s="192">
        <v>6.12</v>
      </c>
      <c r="H33" s="193"/>
      <c r="I33" s="194"/>
      <c r="J33" s="193"/>
      <c r="K33" s="1"/>
    </row>
    <row r="34" spans="1:11" ht="27" customHeight="1" x14ac:dyDescent="0.2">
      <c r="A34" s="170" t="s">
        <v>217</v>
      </c>
      <c r="B34" s="173" t="s">
        <v>218</v>
      </c>
      <c r="C34" s="120" t="s">
        <v>79</v>
      </c>
      <c r="D34" s="151">
        <v>6.1859999999999999</v>
      </c>
      <c r="E34" s="152">
        <v>2.1349999999999998</v>
      </c>
      <c r="F34" s="153">
        <v>0.43</v>
      </c>
      <c r="G34" s="192">
        <v>0</v>
      </c>
      <c r="H34" s="193"/>
      <c r="I34" s="194"/>
      <c r="J34" s="193"/>
      <c r="K34" s="1"/>
    </row>
    <row r="35" spans="1:11" ht="27" customHeight="1" x14ac:dyDescent="0.2">
      <c r="A35" s="170" t="s">
        <v>219</v>
      </c>
      <c r="B35" s="173" t="s">
        <v>220</v>
      </c>
      <c r="C35" s="120" t="s">
        <v>79</v>
      </c>
      <c r="D35" s="151">
        <v>6.0179999999999998</v>
      </c>
      <c r="E35" s="152">
        <v>1.9670000000000001</v>
      </c>
      <c r="F35" s="153">
        <v>0.26200000000000001</v>
      </c>
      <c r="G35" s="192">
        <v>0</v>
      </c>
      <c r="H35" s="193"/>
      <c r="I35" s="194"/>
      <c r="J35" s="193"/>
      <c r="K35" s="1"/>
    </row>
    <row r="36" spans="1:11" ht="27" customHeight="1" x14ac:dyDescent="0.2">
      <c r="A36" s="170" t="s">
        <v>221</v>
      </c>
      <c r="B36" s="173" t="s">
        <v>222</v>
      </c>
      <c r="C36" s="120">
        <v>4</v>
      </c>
      <c r="D36" s="151">
        <v>6.2220000000000004</v>
      </c>
      <c r="E36" s="152">
        <v>2.17</v>
      </c>
      <c r="F36" s="153">
        <v>0.46600000000000003</v>
      </c>
      <c r="G36" s="193"/>
      <c r="H36" s="193"/>
      <c r="I36" s="194"/>
      <c r="J36" s="193"/>
      <c r="K36" s="1"/>
    </row>
    <row r="37" spans="1:11" ht="27" customHeight="1" x14ac:dyDescent="0.2">
      <c r="A37" s="170" t="s">
        <v>223</v>
      </c>
      <c r="B37" s="173" t="s">
        <v>224</v>
      </c>
      <c r="C37" s="120">
        <v>0</v>
      </c>
      <c r="D37" s="151">
        <v>3.8479999999999999</v>
      </c>
      <c r="E37" s="152">
        <v>1.2729999999999999</v>
      </c>
      <c r="F37" s="153">
        <v>0.307</v>
      </c>
      <c r="G37" s="192">
        <v>32.89</v>
      </c>
      <c r="H37" s="192">
        <v>6.22</v>
      </c>
      <c r="I37" s="195">
        <v>6.22</v>
      </c>
      <c r="J37" s="196">
        <v>0.19900000000000001</v>
      </c>
      <c r="K37" s="1"/>
    </row>
    <row r="38" spans="1:11" ht="27" customHeight="1" x14ac:dyDescent="0.2">
      <c r="A38" s="170" t="s">
        <v>225</v>
      </c>
      <c r="B38" s="173" t="s">
        <v>226</v>
      </c>
      <c r="C38" s="120">
        <v>0</v>
      </c>
      <c r="D38" s="151">
        <v>3.6960000000000002</v>
      </c>
      <c r="E38" s="152">
        <v>1.1220000000000001</v>
      </c>
      <c r="F38" s="153">
        <v>0.155</v>
      </c>
      <c r="G38" s="192">
        <v>0</v>
      </c>
      <c r="H38" s="192">
        <v>6.22</v>
      </c>
      <c r="I38" s="195">
        <v>6.22</v>
      </c>
      <c r="J38" s="196">
        <v>0.19900000000000001</v>
      </c>
      <c r="K38" s="1"/>
    </row>
    <row r="39" spans="1:11" ht="27" customHeight="1" x14ac:dyDescent="0.2">
      <c r="A39" s="170" t="s">
        <v>227</v>
      </c>
      <c r="B39" s="173" t="s">
        <v>228</v>
      </c>
      <c r="C39" s="120">
        <v>0</v>
      </c>
      <c r="D39" s="151">
        <v>3.6179999999999999</v>
      </c>
      <c r="E39" s="152">
        <v>1.0429999999999999</v>
      </c>
      <c r="F39" s="153">
        <v>0.13400000000000001</v>
      </c>
      <c r="G39" s="192">
        <v>0</v>
      </c>
      <c r="H39" s="192">
        <v>6.22</v>
      </c>
      <c r="I39" s="195">
        <v>6.22</v>
      </c>
      <c r="J39" s="196">
        <v>0.19900000000000001</v>
      </c>
      <c r="K39" s="1"/>
    </row>
    <row r="40" spans="1:11" ht="27" customHeight="1" x14ac:dyDescent="0.2">
      <c r="A40" s="170" t="s">
        <v>229</v>
      </c>
      <c r="B40" s="173" t="s">
        <v>230</v>
      </c>
      <c r="C40" s="120">
        <v>0</v>
      </c>
      <c r="D40" s="151">
        <v>3.573</v>
      </c>
      <c r="E40" s="152">
        <v>0.998</v>
      </c>
      <c r="F40" s="153">
        <v>0.13400000000000001</v>
      </c>
      <c r="G40" s="192">
        <v>0</v>
      </c>
      <c r="H40" s="192">
        <v>6.22</v>
      </c>
      <c r="I40" s="195">
        <v>6.22</v>
      </c>
      <c r="J40" s="196">
        <v>0.19900000000000001</v>
      </c>
      <c r="K40" s="1"/>
    </row>
    <row r="41" spans="1:11" ht="27" customHeight="1" x14ac:dyDescent="0.2">
      <c r="A41" s="170" t="s">
        <v>231</v>
      </c>
      <c r="B41" s="173" t="s">
        <v>232</v>
      </c>
      <c r="C41" s="120">
        <v>0</v>
      </c>
      <c r="D41" s="151">
        <v>3.528</v>
      </c>
      <c r="E41" s="152">
        <v>0.95399999999999996</v>
      </c>
      <c r="F41" s="153">
        <v>0.13400000000000001</v>
      </c>
      <c r="G41" s="192">
        <v>0</v>
      </c>
      <c r="H41" s="192">
        <v>6.22</v>
      </c>
      <c r="I41" s="195">
        <v>6.22</v>
      </c>
      <c r="J41" s="196">
        <v>0.19900000000000001</v>
      </c>
      <c r="K41" s="1"/>
    </row>
    <row r="42" spans="1:11" ht="27" customHeight="1" x14ac:dyDescent="0.2">
      <c r="A42" s="170" t="s">
        <v>233</v>
      </c>
      <c r="B42" s="173" t="s">
        <v>234</v>
      </c>
      <c r="C42" s="120">
        <v>0</v>
      </c>
      <c r="D42" s="151">
        <v>2.516</v>
      </c>
      <c r="E42" s="152">
        <v>0.63900000000000001</v>
      </c>
      <c r="F42" s="153">
        <v>0.253</v>
      </c>
      <c r="G42" s="192">
        <v>122.16</v>
      </c>
      <c r="H42" s="192">
        <v>11.83</v>
      </c>
      <c r="I42" s="195">
        <v>11.83</v>
      </c>
      <c r="J42" s="196">
        <v>0.11600000000000001</v>
      </c>
      <c r="K42" s="1"/>
    </row>
    <row r="43" spans="1:11" ht="27" customHeight="1" x14ac:dyDescent="0.2">
      <c r="A43" s="170" t="s">
        <v>235</v>
      </c>
      <c r="B43" s="173" t="s">
        <v>236</v>
      </c>
      <c r="C43" s="120">
        <v>0</v>
      </c>
      <c r="D43" s="151">
        <v>2.294</v>
      </c>
      <c r="E43" s="152">
        <v>0.41699999999999998</v>
      </c>
      <c r="F43" s="153">
        <v>3.1E-2</v>
      </c>
      <c r="G43" s="192">
        <v>73.97</v>
      </c>
      <c r="H43" s="192">
        <v>11.83</v>
      </c>
      <c r="I43" s="195">
        <v>11.83</v>
      </c>
      <c r="J43" s="196">
        <v>0.11600000000000001</v>
      </c>
      <c r="K43" s="1"/>
    </row>
    <row r="44" spans="1:11" ht="27" customHeight="1" x14ac:dyDescent="0.2">
      <c r="A44" s="170" t="s">
        <v>237</v>
      </c>
      <c r="B44" s="173" t="s">
        <v>238</v>
      </c>
      <c r="C44" s="120">
        <v>0</v>
      </c>
      <c r="D44" s="151">
        <v>2.1789999999999998</v>
      </c>
      <c r="E44" s="152">
        <v>0.30299999999999999</v>
      </c>
      <c r="F44" s="153">
        <v>0</v>
      </c>
      <c r="G44" s="192">
        <v>73.97</v>
      </c>
      <c r="H44" s="192">
        <v>11.83</v>
      </c>
      <c r="I44" s="195">
        <v>11.83</v>
      </c>
      <c r="J44" s="196">
        <v>0.11600000000000001</v>
      </c>
      <c r="K44" s="1"/>
    </row>
    <row r="45" spans="1:11" ht="27" customHeight="1" x14ac:dyDescent="0.2">
      <c r="A45" s="170" t="s">
        <v>239</v>
      </c>
      <c r="B45" s="173" t="s">
        <v>240</v>
      </c>
      <c r="C45" s="120">
        <v>0</v>
      </c>
      <c r="D45" s="151">
        <v>2.113</v>
      </c>
      <c r="E45" s="152">
        <v>0.23599999999999999</v>
      </c>
      <c r="F45" s="153">
        <v>0</v>
      </c>
      <c r="G45" s="192">
        <v>73.97</v>
      </c>
      <c r="H45" s="192">
        <v>11.83</v>
      </c>
      <c r="I45" s="195">
        <v>11.83</v>
      </c>
      <c r="J45" s="196">
        <v>0.11600000000000001</v>
      </c>
      <c r="K45" s="1"/>
    </row>
    <row r="46" spans="1:11" ht="27" customHeight="1" x14ac:dyDescent="0.2">
      <c r="A46" s="170" t="s">
        <v>241</v>
      </c>
      <c r="B46" s="173" t="s">
        <v>242</v>
      </c>
      <c r="C46" s="120">
        <v>0</v>
      </c>
      <c r="D46" s="151">
        <v>2.048</v>
      </c>
      <c r="E46" s="152">
        <v>0.17100000000000001</v>
      </c>
      <c r="F46" s="153">
        <v>0</v>
      </c>
      <c r="G46" s="192">
        <v>73.97</v>
      </c>
      <c r="H46" s="192">
        <v>11.83</v>
      </c>
      <c r="I46" s="195">
        <v>11.83</v>
      </c>
      <c r="J46" s="196">
        <v>0.11600000000000001</v>
      </c>
      <c r="K46" s="1"/>
    </row>
    <row r="47" spans="1:11" ht="27" customHeight="1" x14ac:dyDescent="0.2">
      <c r="A47" s="170" t="s">
        <v>243</v>
      </c>
      <c r="B47" s="173" t="s">
        <v>244</v>
      </c>
      <c r="C47" s="120">
        <v>0</v>
      </c>
      <c r="D47" s="151">
        <v>1.421</v>
      </c>
      <c r="E47" s="152">
        <v>0.379</v>
      </c>
      <c r="F47" s="153">
        <v>0.23300000000000001</v>
      </c>
      <c r="G47" s="192">
        <v>593.13</v>
      </c>
      <c r="H47" s="192">
        <v>14.5</v>
      </c>
      <c r="I47" s="195">
        <v>14.5</v>
      </c>
      <c r="J47" s="196">
        <v>7.3999999999999996E-2</v>
      </c>
      <c r="K47" s="1"/>
    </row>
    <row r="48" spans="1:11" ht="27" customHeight="1" x14ac:dyDescent="0.2">
      <c r="A48" s="170" t="s">
        <v>245</v>
      </c>
      <c r="B48" s="173" t="s">
        <v>246</v>
      </c>
      <c r="C48" s="120">
        <v>0</v>
      </c>
      <c r="D48" s="151">
        <v>1.421</v>
      </c>
      <c r="E48" s="152">
        <v>0.379</v>
      </c>
      <c r="F48" s="153">
        <v>0.23300000000000001</v>
      </c>
      <c r="G48" s="192">
        <v>80.52</v>
      </c>
      <c r="H48" s="192">
        <v>14.5</v>
      </c>
      <c r="I48" s="195">
        <v>14.5</v>
      </c>
      <c r="J48" s="196">
        <v>7.3999999999999996E-2</v>
      </c>
      <c r="K48" s="1"/>
    </row>
    <row r="49" spans="1:11" ht="27" customHeight="1" x14ac:dyDescent="0.2">
      <c r="A49" s="170" t="s">
        <v>247</v>
      </c>
      <c r="B49" s="173" t="s">
        <v>248</v>
      </c>
      <c r="C49" s="120">
        <v>0</v>
      </c>
      <c r="D49" s="151">
        <v>1.056</v>
      </c>
      <c r="E49" s="152">
        <v>1.2999999999999999E-2</v>
      </c>
      <c r="F49" s="153">
        <v>0</v>
      </c>
      <c r="G49" s="192">
        <v>0</v>
      </c>
      <c r="H49" s="192">
        <v>14.5</v>
      </c>
      <c r="I49" s="195">
        <v>14.5</v>
      </c>
      <c r="J49" s="196">
        <v>7.3999999999999996E-2</v>
      </c>
      <c r="K49" s="1"/>
    </row>
    <row r="50" spans="1:11" ht="27" customHeight="1" x14ac:dyDescent="0.2">
      <c r="A50" s="170" t="s">
        <v>249</v>
      </c>
      <c r="B50" s="173" t="s">
        <v>250</v>
      </c>
      <c r="C50" s="120">
        <v>0</v>
      </c>
      <c r="D50" s="151">
        <v>0.47399999999999998</v>
      </c>
      <c r="E50" s="152">
        <v>0</v>
      </c>
      <c r="F50" s="153">
        <v>0</v>
      </c>
      <c r="G50" s="192">
        <v>0</v>
      </c>
      <c r="H50" s="192">
        <v>14.5</v>
      </c>
      <c r="I50" s="195">
        <v>14.5</v>
      </c>
      <c r="J50" s="196">
        <v>7.3999999999999996E-2</v>
      </c>
      <c r="K50" s="1"/>
    </row>
    <row r="51" spans="1:11" ht="27" customHeight="1" x14ac:dyDescent="0.2">
      <c r="A51" s="170" t="s">
        <v>251</v>
      </c>
      <c r="B51" s="173" t="s">
        <v>252</v>
      </c>
      <c r="C51" s="120">
        <v>0</v>
      </c>
      <c r="D51" s="151">
        <v>0</v>
      </c>
      <c r="E51" s="152">
        <v>0</v>
      </c>
      <c r="F51" s="153">
        <v>0</v>
      </c>
      <c r="G51" s="192">
        <v>0</v>
      </c>
      <c r="H51" s="192">
        <v>14.5</v>
      </c>
      <c r="I51" s="195">
        <v>14.5</v>
      </c>
      <c r="J51" s="196">
        <v>7.3999999999999996E-2</v>
      </c>
      <c r="K51" s="1"/>
    </row>
    <row r="52" spans="1:11" ht="27" customHeight="1" x14ac:dyDescent="0.2">
      <c r="A52" s="170" t="s">
        <v>253</v>
      </c>
      <c r="B52" s="173" t="s">
        <v>254</v>
      </c>
      <c r="C52" s="120" t="s">
        <v>122</v>
      </c>
      <c r="D52" s="154">
        <v>12.433999999999999</v>
      </c>
      <c r="E52" s="155">
        <v>4.032</v>
      </c>
      <c r="F52" s="153">
        <v>3.077</v>
      </c>
      <c r="G52" s="193"/>
      <c r="H52" s="193"/>
      <c r="I52" s="194"/>
      <c r="J52" s="193"/>
      <c r="K52" s="1"/>
    </row>
    <row r="53" spans="1:11" ht="27" customHeight="1" x14ac:dyDescent="0.2">
      <c r="A53" s="170" t="s">
        <v>255</v>
      </c>
      <c r="B53" s="173" t="s">
        <v>256</v>
      </c>
      <c r="C53" s="120">
        <v>0</v>
      </c>
      <c r="D53" s="151">
        <v>-8.3970000000000002</v>
      </c>
      <c r="E53" s="152">
        <v>-2.9289999999999998</v>
      </c>
      <c r="F53" s="153">
        <v>-0.629</v>
      </c>
      <c r="G53" s="192">
        <v>0</v>
      </c>
      <c r="H53" s="193"/>
      <c r="I53" s="194"/>
      <c r="J53" s="193"/>
      <c r="K53" s="1"/>
    </row>
    <row r="54" spans="1:11" ht="27" customHeight="1" x14ac:dyDescent="0.2">
      <c r="A54" s="170" t="s">
        <v>257</v>
      </c>
      <c r="B54" s="173" t="s">
        <v>126</v>
      </c>
      <c r="C54" s="120">
        <v>0</v>
      </c>
      <c r="D54" s="151">
        <v>-7.2679999999999998</v>
      </c>
      <c r="E54" s="152">
        <v>-2.4710000000000001</v>
      </c>
      <c r="F54" s="153">
        <v>-0.56200000000000006</v>
      </c>
      <c r="G54" s="192">
        <v>0</v>
      </c>
      <c r="H54" s="193"/>
      <c r="I54" s="194"/>
      <c r="J54" s="193"/>
      <c r="K54" s="1"/>
    </row>
    <row r="55" spans="1:11" ht="27" customHeight="1" x14ac:dyDescent="0.2">
      <c r="A55" s="170" t="s">
        <v>258</v>
      </c>
      <c r="B55" s="173" t="s">
        <v>259</v>
      </c>
      <c r="C55" s="120">
        <v>0</v>
      </c>
      <c r="D55" s="151">
        <v>-8.3970000000000002</v>
      </c>
      <c r="E55" s="152">
        <v>-2.9289999999999998</v>
      </c>
      <c r="F55" s="153">
        <v>-0.629</v>
      </c>
      <c r="G55" s="192">
        <v>0</v>
      </c>
      <c r="H55" s="193"/>
      <c r="I55" s="194"/>
      <c r="J55" s="196">
        <v>0.502</v>
      </c>
      <c r="K55" s="1"/>
    </row>
    <row r="56" spans="1:11" ht="27" customHeight="1" x14ac:dyDescent="0.2">
      <c r="A56" s="170" t="s">
        <v>260</v>
      </c>
      <c r="B56" s="173" t="s">
        <v>131</v>
      </c>
      <c r="C56" s="120">
        <v>0</v>
      </c>
      <c r="D56" s="151">
        <v>-7.2679999999999998</v>
      </c>
      <c r="E56" s="152">
        <v>-2.4710000000000001</v>
      </c>
      <c r="F56" s="153">
        <v>-0.56200000000000006</v>
      </c>
      <c r="G56" s="192">
        <v>0</v>
      </c>
      <c r="H56" s="193"/>
      <c r="I56" s="194"/>
      <c r="J56" s="196">
        <v>0.38400000000000001</v>
      </c>
      <c r="K56" s="1"/>
    </row>
    <row r="57" spans="1:11" ht="27" customHeight="1" x14ac:dyDescent="0.2">
      <c r="A57" s="170" t="s">
        <v>261</v>
      </c>
      <c r="B57" s="173" t="s">
        <v>262</v>
      </c>
      <c r="C57" s="120">
        <v>0</v>
      </c>
      <c r="D57" s="151">
        <v>-3.3719999999999999</v>
      </c>
      <c r="E57" s="152">
        <v>-0.85699999999999998</v>
      </c>
      <c r="F57" s="153">
        <v>-0.33900000000000002</v>
      </c>
      <c r="G57" s="192">
        <v>0</v>
      </c>
      <c r="H57" s="193"/>
      <c r="I57" s="194"/>
      <c r="J57" s="196">
        <v>0.32900000000000001</v>
      </c>
      <c r="K57" s="1"/>
    </row>
    <row r="58" spans="1:11" ht="27" customHeight="1" x14ac:dyDescent="0.2">
      <c r="A58" s="170" t="s">
        <v>263</v>
      </c>
      <c r="B58" s="173"/>
      <c r="C58" s="120" t="s">
        <v>75</v>
      </c>
      <c r="D58" s="151">
        <v>3.45</v>
      </c>
      <c r="E58" s="152">
        <v>1.2030000000000001</v>
      </c>
      <c r="F58" s="153">
        <v>0.25800000000000001</v>
      </c>
      <c r="G58" s="192">
        <v>3.55</v>
      </c>
      <c r="H58" s="193"/>
      <c r="I58" s="194"/>
      <c r="J58" s="193"/>
      <c r="K58" s="1"/>
    </row>
    <row r="59" spans="1:11" ht="27" customHeight="1" x14ac:dyDescent="0.2">
      <c r="A59" s="170" t="s">
        <v>264</v>
      </c>
      <c r="B59" s="173"/>
      <c r="C59" s="120">
        <v>2</v>
      </c>
      <c r="D59" s="151">
        <v>3.45</v>
      </c>
      <c r="E59" s="152">
        <v>1.2030000000000001</v>
      </c>
      <c r="F59" s="153">
        <v>0.25800000000000001</v>
      </c>
      <c r="G59" s="193"/>
      <c r="H59" s="193"/>
      <c r="I59" s="194"/>
      <c r="J59" s="193"/>
      <c r="K59" s="1"/>
    </row>
    <row r="60" spans="1:11" ht="27" customHeight="1" x14ac:dyDescent="0.2">
      <c r="A60" s="170" t="s">
        <v>265</v>
      </c>
      <c r="B60" s="173"/>
      <c r="C60" s="120" t="s">
        <v>79</v>
      </c>
      <c r="D60" s="151">
        <v>4.1719999999999997</v>
      </c>
      <c r="E60" s="152">
        <v>1.4550000000000001</v>
      </c>
      <c r="F60" s="153">
        <v>0.312</v>
      </c>
      <c r="G60" s="192">
        <v>8.33</v>
      </c>
      <c r="H60" s="193"/>
      <c r="I60" s="194"/>
      <c r="J60" s="193"/>
      <c r="K60" s="1"/>
    </row>
    <row r="61" spans="1:11" ht="27" customHeight="1" x14ac:dyDescent="0.2">
      <c r="A61" s="170" t="s">
        <v>266</v>
      </c>
      <c r="B61" s="173"/>
      <c r="C61" s="120" t="s">
        <v>79</v>
      </c>
      <c r="D61" s="151">
        <v>4.1719999999999997</v>
      </c>
      <c r="E61" s="152">
        <v>1.4550000000000001</v>
      </c>
      <c r="F61" s="153">
        <v>0.312</v>
      </c>
      <c r="G61" s="192">
        <v>7.61</v>
      </c>
      <c r="H61" s="193"/>
      <c r="I61" s="194"/>
      <c r="J61" s="193"/>
      <c r="K61" s="1"/>
    </row>
    <row r="62" spans="1:11" ht="27" customHeight="1" x14ac:dyDescent="0.2">
      <c r="A62" s="170" t="s">
        <v>267</v>
      </c>
      <c r="B62" s="173"/>
      <c r="C62" s="120" t="s">
        <v>79</v>
      </c>
      <c r="D62" s="151">
        <v>4.1719999999999997</v>
      </c>
      <c r="E62" s="152">
        <v>1.4550000000000001</v>
      </c>
      <c r="F62" s="153">
        <v>0.312</v>
      </c>
      <c r="G62" s="192">
        <v>4.1100000000000003</v>
      </c>
      <c r="H62" s="193"/>
      <c r="I62" s="194"/>
      <c r="J62" s="193"/>
      <c r="K62" s="1"/>
    </row>
    <row r="63" spans="1:11" ht="27" customHeight="1" x14ac:dyDescent="0.2">
      <c r="A63" s="170" t="s">
        <v>268</v>
      </c>
      <c r="B63" s="173"/>
      <c r="C63" s="120" t="s">
        <v>79</v>
      </c>
      <c r="D63" s="151">
        <v>4.1479999999999997</v>
      </c>
      <c r="E63" s="152">
        <v>1.431</v>
      </c>
      <c r="F63" s="153">
        <v>0.28799999999999998</v>
      </c>
      <c r="G63" s="192">
        <v>0</v>
      </c>
      <c r="H63" s="193"/>
      <c r="I63" s="194"/>
      <c r="J63" s="193"/>
      <c r="K63" s="1"/>
    </row>
    <row r="64" spans="1:11" ht="27" customHeight="1" x14ac:dyDescent="0.2">
      <c r="A64" s="170" t="s">
        <v>269</v>
      </c>
      <c r="B64" s="173"/>
      <c r="C64" s="120" t="s">
        <v>79</v>
      </c>
      <c r="D64" s="151">
        <v>4.0350000000000001</v>
      </c>
      <c r="E64" s="152">
        <v>1.319</v>
      </c>
      <c r="F64" s="153">
        <v>0.17599999999999999</v>
      </c>
      <c r="G64" s="192">
        <v>0</v>
      </c>
      <c r="H64" s="193"/>
      <c r="I64" s="194"/>
      <c r="J64" s="193"/>
      <c r="K64" s="1"/>
    </row>
    <row r="65" spans="1:11" ht="27" customHeight="1" x14ac:dyDescent="0.2">
      <c r="A65" s="170" t="s">
        <v>270</v>
      </c>
      <c r="B65" s="173"/>
      <c r="C65" s="120">
        <v>4</v>
      </c>
      <c r="D65" s="151">
        <v>4.1719999999999997</v>
      </c>
      <c r="E65" s="152">
        <v>1.4550000000000001</v>
      </c>
      <c r="F65" s="153">
        <v>0.312</v>
      </c>
      <c r="G65" s="193"/>
      <c r="H65" s="193"/>
      <c r="I65" s="194"/>
      <c r="J65" s="193"/>
      <c r="K65" s="1"/>
    </row>
    <row r="66" spans="1:11" ht="27" customHeight="1" x14ac:dyDescent="0.2">
      <c r="A66" s="170" t="s">
        <v>271</v>
      </c>
      <c r="B66" s="173"/>
      <c r="C66" s="120">
        <v>0</v>
      </c>
      <c r="D66" s="151">
        <v>2.58</v>
      </c>
      <c r="E66" s="152">
        <v>0.85399999999999998</v>
      </c>
      <c r="F66" s="153">
        <v>0.20599999999999999</v>
      </c>
      <c r="G66" s="192">
        <v>22.05</v>
      </c>
      <c r="H66" s="192">
        <v>4.17</v>
      </c>
      <c r="I66" s="195">
        <v>4.17</v>
      </c>
      <c r="J66" s="196">
        <v>0.13300000000000001</v>
      </c>
      <c r="K66" s="1"/>
    </row>
    <row r="67" spans="1:11" ht="27" customHeight="1" x14ac:dyDescent="0.2">
      <c r="A67" s="170" t="s">
        <v>272</v>
      </c>
      <c r="B67" s="173"/>
      <c r="C67" s="120">
        <v>0</v>
      </c>
      <c r="D67" s="151">
        <v>2.4780000000000002</v>
      </c>
      <c r="E67" s="152">
        <v>0.752</v>
      </c>
      <c r="F67" s="153">
        <v>0.104</v>
      </c>
      <c r="G67" s="192">
        <v>0</v>
      </c>
      <c r="H67" s="192">
        <v>4.17</v>
      </c>
      <c r="I67" s="195">
        <v>4.17</v>
      </c>
      <c r="J67" s="196">
        <v>0.13300000000000001</v>
      </c>
      <c r="K67" s="1"/>
    </row>
    <row r="68" spans="1:11" ht="27" customHeight="1" x14ac:dyDescent="0.2">
      <c r="A68" s="170" t="s">
        <v>273</v>
      </c>
      <c r="B68" s="173"/>
      <c r="C68" s="120">
        <v>0</v>
      </c>
      <c r="D68" s="151">
        <v>2.4260000000000002</v>
      </c>
      <c r="E68" s="152">
        <v>0.7</v>
      </c>
      <c r="F68" s="153">
        <v>0.09</v>
      </c>
      <c r="G68" s="192">
        <v>0</v>
      </c>
      <c r="H68" s="192">
        <v>4.17</v>
      </c>
      <c r="I68" s="195">
        <v>4.17</v>
      </c>
      <c r="J68" s="196">
        <v>0.13300000000000001</v>
      </c>
      <c r="K68" s="1"/>
    </row>
    <row r="69" spans="1:11" ht="27" customHeight="1" x14ac:dyDescent="0.2">
      <c r="A69" s="170" t="s">
        <v>274</v>
      </c>
      <c r="B69" s="173"/>
      <c r="C69" s="120">
        <v>0</v>
      </c>
      <c r="D69" s="151">
        <v>2.3959999999999999</v>
      </c>
      <c r="E69" s="152">
        <v>0.66900000000000004</v>
      </c>
      <c r="F69" s="153">
        <v>0.09</v>
      </c>
      <c r="G69" s="192">
        <v>0</v>
      </c>
      <c r="H69" s="192">
        <v>4.17</v>
      </c>
      <c r="I69" s="195">
        <v>4.17</v>
      </c>
      <c r="J69" s="196">
        <v>0.13300000000000001</v>
      </c>
      <c r="K69" s="1"/>
    </row>
    <row r="70" spans="1:11" ht="27" customHeight="1" x14ac:dyDescent="0.2">
      <c r="A70" s="170" t="s">
        <v>275</v>
      </c>
      <c r="B70" s="173"/>
      <c r="C70" s="120">
        <v>0</v>
      </c>
      <c r="D70" s="151">
        <v>2.3660000000000001</v>
      </c>
      <c r="E70" s="152">
        <v>0.64</v>
      </c>
      <c r="F70" s="153">
        <v>0.09</v>
      </c>
      <c r="G70" s="192">
        <v>0</v>
      </c>
      <c r="H70" s="192">
        <v>4.17</v>
      </c>
      <c r="I70" s="195">
        <v>4.17</v>
      </c>
      <c r="J70" s="196">
        <v>0.13300000000000001</v>
      </c>
      <c r="K70" s="1"/>
    </row>
    <row r="71" spans="1:11" ht="27" customHeight="1" x14ac:dyDescent="0.2">
      <c r="A71" s="170" t="s">
        <v>276</v>
      </c>
      <c r="B71" s="173"/>
      <c r="C71" s="120">
        <v>0</v>
      </c>
      <c r="D71" s="151">
        <v>1.6220000000000001</v>
      </c>
      <c r="E71" s="152">
        <v>0.41199999999999998</v>
      </c>
      <c r="F71" s="153">
        <v>0.16300000000000001</v>
      </c>
      <c r="G71" s="192">
        <v>78.78</v>
      </c>
      <c r="H71" s="192">
        <v>7.63</v>
      </c>
      <c r="I71" s="195">
        <v>7.63</v>
      </c>
      <c r="J71" s="196">
        <v>7.4999999999999997E-2</v>
      </c>
      <c r="K71" s="1"/>
    </row>
    <row r="72" spans="1:11" ht="27" customHeight="1" x14ac:dyDescent="0.2">
      <c r="A72" s="170" t="s">
        <v>277</v>
      </c>
      <c r="B72" s="173"/>
      <c r="C72" s="120">
        <v>0</v>
      </c>
      <c r="D72" s="151">
        <v>1.4790000000000001</v>
      </c>
      <c r="E72" s="152">
        <v>0.26900000000000002</v>
      </c>
      <c r="F72" s="153">
        <v>0.02</v>
      </c>
      <c r="G72" s="192">
        <v>47.7</v>
      </c>
      <c r="H72" s="192">
        <v>7.63</v>
      </c>
      <c r="I72" s="195">
        <v>7.63</v>
      </c>
      <c r="J72" s="196">
        <v>7.4999999999999997E-2</v>
      </c>
      <c r="K72" s="1"/>
    </row>
    <row r="73" spans="1:11" ht="27" customHeight="1" x14ac:dyDescent="0.2">
      <c r="A73" s="170" t="s">
        <v>278</v>
      </c>
      <c r="B73" s="173"/>
      <c r="C73" s="120">
        <v>0</v>
      </c>
      <c r="D73" s="151">
        <v>1.405</v>
      </c>
      <c r="E73" s="152">
        <v>0.19500000000000001</v>
      </c>
      <c r="F73" s="153">
        <v>0</v>
      </c>
      <c r="G73" s="192">
        <v>47.7</v>
      </c>
      <c r="H73" s="192">
        <v>7.63</v>
      </c>
      <c r="I73" s="195">
        <v>7.63</v>
      </c>
      <c r="J73" s="196">
        <v>7.4999999999999997E-2</v>
      </c>
      <c r="K73" s="1"/>
    </row>
    <row r="74" spans="1:11" ht="27" customHeight="1" x14ac:dyDescent="0.2">
      <c r="A74" s="170" t="s">
        <v>279</v>
      </c>
      <c r="B74" s="173"/>
      <c r="C74" s="120">
        <v>0</v>
      </c>
      <c r="D74" s="151">
        <v>1.3620000000000001</v>
      </c>
      <c r="E74" s="152">
        <v>0.152</v>
      </c>
      <c r="F74" s="153">
        <v>0</v>
      </c>
      <c r="G74" s="192">
        <v>47.7</v>
      </c>
      <c r="H74" s="192">
        <v>7.63</v>
      </c>
      <c r="I74" s="195">
        <v>7.63</v>
      </c>
      <c r="J74" s="196">
        <v>7.4999999999999997E-2</v>
      </c>
      <c r="K74" s="1"/>
    </row>
    <row r="75" spans="1:11" ht="27" customHeight="1" x14ac:dyDescent="0.2">
      <c r="A75" s="170" t="s">
        <v>280</v>
      </c>
      <c r="B75" s="173"/>
      <c r="C75" s="120">
        <v>0</v>
      </c>
      <c r="D75" s="151">
        <v>1.321</v>
      </c>
      <c r="E75" s="152">
        <v>0.11</v>
      </c>
      <c r="F75" s="153">
        <v>0</v>
      </c>
      <c r="G75" s="192">
        <v>47.7</v>
      </c>
      <c r="H75" s="192">
        <v>7.63</v>
      </c>
      <c r="I75" s="195">
        <v>7.63</v>
      </c>
      <c r="J75" s="196">
        <v>7.4999999999999997E-2</v>
      </c>
      <c r="K75" s="1"/>
    </row>
    <row r="76" spans="1:11" ht="27" customHeight="1" x14ac:dyDescent="0.2">
      <c r="A76" s="170" t="s">
        <v>281</v>
      </c>
      <c r="B76" s="173"/>
      <c r="C76" s="120">
        <v>0</v>
      </c>
      <c r="D76" s="151">
        <v>0.90700000000000003</v>
      </c>
      <c r="E76" s="152">
        <v>0.24199999999999999</v>
      </c>
      <c r="F76" s="153">
        <v>0.14899999999999999</v>
      </c>
      <c r="G76" s="192">
        <v>378.34</v>
      </c>
      <c r="H76" s="192">
        <v>9.25</v>
      </c>
      <c r="I76" s="195">
        <v>9.25</v>
      </c>
      <c r="J76" s="196">
        <v>4.7E-2</v>
      </c>
      <c r="K76" s="1"/>
    </row>
    <row r="77" spans="1:11" ht="27" customHeight="1" x14ac:dyDescent="0.2">
      <c r="A77" s="170" t="s">
        <v>282</v>
      </c>
      <c r="B77" s="173"/>
      <c r="C77" s="120">
        <v>0</v>
      </c>
      <c r="D77" s="151">
        <v>0.90700000000000003</v>
      </c>
      <c r="E77" s="152">
        <v>0.24199999999999999</v>
      </c>
      <c r="F77" s="153">
        <v>0.14899999999999999</v>
      </c>
      <c r="G77" s="192">
        <v>51.36</v>
      </c>
      <c r="H77" s="192">
        <v>9.25</v>
      </c>
      <c r="I77" s="195">
        <v>9.25</v>
      </c>
      <c r="J77" s="196">
        <v>4.7E-2</v>
      </c>
      <c r="K77" s="1"/>
    </row>
    <row r="78" spans="1:11" ht="27" customHeight="1" x14ac:dyDescent="0.2">
      <c r="A78" s="170" t="s">
        <v>283</v>
      </c>
      <c r="B78" s="173"/>
      <c r="C78" s="120">
        <v>0</v>
      </c>
      <c r="D78" s="151">
        <v>0.67300000000000004</v>
      </c>
      <c r="E78" s="152">
        <v>8.0000000000000002E-3</v>
      </c>
      <c r="F78" s="153">
        <v>0</v>
      </c>
      <c r="G78" s="192">
        <v>0</v>
      </c>
      <c r="H78" s="192">
        <v>9.25</v>
      </c>
      <c r="I78" s="195">
        <v>9.25</v>
      </c>
      <c r="J78" s="196">
        <v>4.7E-2</v>
      </c>
      <c r="K78" s="1"/>
    </row>
    <row r="79" spans="1:11" ht="27" customHeight="1" x14ac:dyDescent="0.2">
      <c r="A79" s="170" t="s">
        <v>284</v>
      </c>
      <c r="B79" s="173"/>
      <c r="C79" s="120">
        <v>0</v>
      </c>
      <c r="D79" s="151">
        <v>0.30299999999999999</v>
      </c>
      <c r="E79" s="152">
        <v>0</v>
      </c>
      <c r="F79" s="153">
        <v>0</v>
      </c>
      <c r="G79" s="192">
        <v>0</v>
      </c>
      <c r="H79" s="192">
        <v>9.25</v>
      </c>
      <c r="I79" s="195">
        <v>9.25</v>
      </c>
      <c r="J79" s="196">
        <v>4.7E-2</v>
      </c>
      <c r="K79" s="1"/>
    </row>
    <row r="80" spans="1:11" ht="27" customHeight="1" x14ac:dyDescent="0.2">
      <c r="A80" s="170" t="s">
        <v>285</v>
      </c>
      <c r="B80" s="173"/>
      <c r="C80" s="120">
        <v>0</v>
      </c>
      <c r="D80" s="151">
        <v>0</v>
      </c>
      <c r="E80" s="152">
        <v>0</v>
      </c>
      <c r="F80" s="153">
        <v>0</v>
      </c>
      <c r="G80" s="192">
        <v>0</v>
      </c>
      <c r="H80" s="192">
        <v>9.25</v>
      </c>
      <c r="I80" s="195">
        <v>9.25</v>
      </c>
      <c r="J80" s="196">
        <v>4.7E-2</v>
      </c>
      <c r="K80" s="1"/>
    </row>
    <row r="81" spans="1:11" ht="27" customHeight="1" x14ac:dyDescent="0.2">
      <c r="A81" s="170" t="s">
        <v>286</v>
      </c>
      <c r="B81" s="173"/>
      <c r="C81" s="120" t="s">
        <v>122</v>
      </c>
      <c r="D81" s="154">
        <v>8.3379999999999992</v>
      </c>
      <c r="E81" s="155">
        <v>2.7040000000000002</v>
      </c>
      <c r="F81" s="153">
        <v>2.0630000000000002</v>
      </c>
      <c r="G81" s="193"/>
      <c r="H81" s="193"/>
      <c r="I81" s="194"/>
      <c r="J81" s="193"/>
      <c r="K81" s="1"/>
    </row>
    <row r="82" spans="1:11" ht="27" customHeight="1" x14ac:dyDescent="0.2">
      <c r="A82" s="170" t="s">
        <v>287</v>
      </c>
      <c r="B82" s="173"/>
      <c r="C82" s="120">
        <v>0</v>
      </c>
      <c r="D82" s="151">
        <v>-3.5659999999999998</v>
      </c>
      <c r="E82" s="152">
        <v>-1.244</v>
      </c>
      <c r="F82" s="153">
        <v>-0.26700000000000002</v>
      </c>
      <c r="G82" s="192">
        <v>0</v>
      </c>
      <c r="H82" s="193"/>
      <c r="I82" s="194"/>
      <c r="J82" s="193"/>
      <c r="K82" s="1"/>
    </row>
    <row r="83" spans="1:11" ht="27" customHeight="1" x14ac:dyDescent="0.2">
      <c r="A83" s="170" t="s">
        <v>288</v>
      </c>
      <c r="B83" s="173"/>
      <c r="C83" s="120">
        <v>0</v>
      </c>
      <c r="D83" s="151">
        <v>-3.3450000000000002</v>
      </c>
      <c r="E83" s="152">
        <v>-1.1379999999999999</v>
      </c>
      <c r="F83" s="153">
        <v>-0.25900000000000001</v>
      </c>
      <c r="G83" s="192">
        <v>0</v>
      </c>
      <c r="H83" s="193"/>
      <c r="I83" s="194"/>
      <c r="J83" s="193"/>
      <c r="K83" s="1"/>
    </row>
    <row r="84" spans="1:11" ht="27" customHeight="1" x14ac:dyDescent="0.2">
      <c r="A84" s="170" t="s">
        <v>289</v>
      </c>
      <c r="B84" s="173"/>
      <c r="C84" s="120">
        <v>0</v>
      </c>
      <c r="D84" s="151">
        <v>-3.5659999999999998</v>
      </c>
      <c r="E84" s="152">
        <v>-1.244</v>
      </c>
      <c r="F84" s="153">
        <v>-0.26700000000000002</v>
      </c>
      <c r="G84" s="192">
        <v>0</v>
      </c>
      <c r="H84" s="193"/>
      <c r="I84" s="194"/>
      <c r="J84" s="196">
        <v>0.21299999999999999</v>
      </c>
      <c r="K84" s="1"/>
    </row>
    <row r="85" spans="1:11" ht="27" customHeight="1" x14ac:dyDescent="0.2">
      <c r="A85" s="170" t="s">
        <v>290</v>
      </c>
      <c r="B85" s="173"/>
      <c r="C85" s="120">
        <v>0</v>
      </c>
      <c r="D85" s="151">
        <v>-3.3450000000000002</v>
      </c>
      <c r="E85" s="152">
        <v>-1.1379999999999999</v>
      </c>
      <c r="F85" s="153">
        <v>-0.25900000000000001</v>
      </c>
      <c r="G85" s="192">
        <v>0</v>
      </c>
      <c r="H85" s="193"/>
      <c r="I85" s="194"/>
      <c r="J85" s="196">
        <v>0.17699999999999999</v>
      </c>
      <c r="K85" s="1"/>
    </row>
    <row r="86" spans="1:11" ht="27" customHeight="1" x14ac:dyDescent="0.2">
      <c r="A86" s="170" t="s">
        <v>291</v>
      </c>
      <c r="B86" s="173"/>
      <c r="C86" s="120">
        <v>0</v>
      </c>
      <c r="D86" s="151">
        <v>-3.3719999999999999</v>
      </c>
      <c r="E86" s="152">
        <v>-0.85699999999999998</v>
      </c>
      <c r="F86" s="153">
        <v>-0.33900000000000002</v>
      </c>
      <c r="G86" s="192">
        <v>1073.07</v>
      </c>
      <c r="H86" s="193"/>
      <c r="I86" s="194"/>
      <c r="J86" s="196">
        <v>0.32900000000000001</v>
      </c>
      <c r="K86" s="1"/>
    </row>
    <row r="87" spans="1:11" ht="27" customHeight="1" x14ac:dyDescent="0.2">
      <c r="A87" s="170" t="s">
        <v>292</v>
      </c>
      <c r="B87" s="173"/>
      <c r="C87" s="120" t="s">
        <v>75</v>
      </c>
      <c r="D87" s="151">
        <v>2.137</v>
      </c>
      <c r="E87" s="152">
        <v>0.746</v>
      </c>
      <c r="F87" s="153">
        <v>0.16</v>
      </c>
      <c r="G87" s="192">
        <v>2.2000000000000002</v>
      </c>
      <c r="H87" s="193"/>
      <c r="I87" s="194"/>
      <c r="J87" s="193"/>
      <c r="K87" s="1"/>
    </row>
    <row r="88" spans="1:11" ht="27" customHeight="1" x14ac:dyDescent="0.2">
      <c r="A88" s="170" t="s">
        <v>293</v>
      </c>
      <c r="B88" s="173"/>
      <c r="C88" s="120">
        <v>2</v>
      </c>
      <c r="D88" s="151">
        <v>2.137</v>
      </c>
      <c r="E88" s="152">
        <v>0.746</v>
      </c>
      <c r="F88" s="153">
        <v>0.16</v>
      </c>
      <c r="G88" s="193"/>
      <c r="H88" s="193"/>
      <c r="I88" s="194"/>
      <c r="J88" s="193"/>
      <c r="K88" s="1"/>
    </row>
    <row r="89" spans="1:11" ht="27" customHeight="1" x14ac:dyDescent="0.2">
      <c r="A89" s="170" t="s">
        <v>294</v>
      </c>
      <c r="B89" s="173"/>
      <c r="C89" s="120" t="s">
        <v>79</v>
      </c>
      <c r="D89" s="151">
        <v>2.585</v>
      </c>
      <c r="E89" s="152">
        <v>0.90200000000000002</v>
      </c>
      <c r="F89" s="153">
        <v>0.19400000000000001</v>
      </c>
      <c r="G89" s="192">
        <v>5.16</v>
      </c>
      <c r="H89" s="193"/>
      <c r="I89" s="194"/>
      <c r="J89" s="193"/>
      <c r="K89" s="1"/>
    </row>
    <row r="90" spans="1:11" ht="27" customHeight="1" x14ac:dyDescent="0.2">
      <c r="A90" s="170" t="s">
        <v>295</v>
      </c>
      <c r="B90" s="173" t="s">
        <v>296</v>
      </c>
      <c r="C90" s="120" t="s">
        <v>79</v>
      </c>
      <c r="D90" s="151">
        <v>2.585</v>
      </c>
      <c r="E90" s="152">
        <v>0.90200000000000002</v>
      </c>
      <c r="F90" s="153">
        <v>0.19400000000000001</v>
      </c>
      <c r="G90" s="192">
        <v>4.71</v>
      </c>
      <c r="H90" s="193"/>
      <c r="I90" s="194"/>
      <c r="J90" s="193"/>
      <c r="K90" s="1"/>
    </row>
    <row r="91" spans="1:11" ht="27" customHeight="1" x14ac:dyDescent="0.2">
      <c r="A91" s="170" t="s">
        <v>297</v>
      </c>
      <c r="B91" s="173" t="s">
        <v>298</v>
      </c>
      <c r="C91" s="120" t="s">
        <v>79</v>
      </c>
      <c r="D91" s="151">
        <v>2.585</v>
      </c>
      <c r="E91" s="152">
        <v>0.90200000000000002</v>
      </c>
      <c r="F91" s="153">
        <v>0.19400000000000001</v>
      </c>
      <c r="G91" s="192">
        <v>2.54</v>
      </c>
      <c r="H91" s="193"/>
      <c r="I91" s="194"/>
      <c r="J91" s="193"/>
      <c r="K91" s="1"/>
    </row>
    <row r="92" spans="1:11" ht="27" customHeight="1" x14ac:dyDescent="0.2">
      <c r="A92" s="170" t="s">
        <v>299</v>
      </c>
      <c r="B92" s="173" t="s">
        <v>300</v>
      </c>
      <c r="C92" s="120" t="s">
        <v>79</v>
      </c>
      <c r="D92" s="151">
        <v>2.57</v>
      </c>
      <c r="E92" s="152">
        <v>0.88700000000000001</v>
      </c>
      <c r="F92" s="153">
        <v>0.17899999999999999</v>
      </c>
      <c r="G92" s="192">
        <v>0</v>
      </c>
      <c r="H92" s="193"/>
      <c r="I92" s="194"/>
      <c r="J92" s="193"/>
      <c r="K92" s="1"/>
    </row>
    <row r="93" spans="1:11" ht="27" customHeight="1" x14ac:dyDescent="0.2">
      <c r="A93" s="170" t="s">
        <v>301</v>
      </c>
      <c r="B93" s="173" t="s">
        <v>302</v>
      </c>
      <c r="C93" s="120" t="s">
        <v>79</v>
      </c>
      <c r="D93" s="151">
        <v>2.5</v>
      </c>
      <c r="E93" s="152">
        <v>0.81699999999999995</v>
      </c>
      <c r="F93" s="153">
        <v>0.109</v>
      </c>
      <c r="G93" s="192">
        <v>0</v>
      </c>
      <c r="H93" s="193"/>
      <c r="I93" s="194"/>
      <c r="J93" s="193"/>
      <c r="K93" s="1"/>
    </row>
    <row r="94" spans="1:11" ht="27" customHeight="1" x14ac:dyDescent="0.2">
      <c r="A94" s="170" t="s">
        <v>303</v>
      </c>
      <c r="B94" s="173" t="s">
        <v>304</v>
      </c>
      <c r="C94" s="120">
        <v>4</v>
      </c>
      <c r="D94" s="151">
        <v>2.585</v>
      </c>
      <c r="E94" s="152">
        <v>0.90200000000000002</v>
      </c>
      <c r="F94" s="153">
        <v>0.19400000000000001</v>
      </c>
      <c r="G94" s="193"/>
      <c r="H94" s="193"/>
      <c r="I94" s="194"/>
      <c r="J94" s="193"/>
      <c r="K94" s="1"/>
    </row>
    <row r="95" spans="1:11" ht="27" customHeight="1" x14ac:dyDescent="0.2">
      <c r="A95" s="170" t="s">
        <v>305</v>
      </c>
      <c r="B95" s="173" t="s">
        <v>306</v>
      </c>
      <c r="C95" s="120">
        <v>0</v>
      </c>
      <c r="D95" s="151">
        <v>1.5980000000000001</v>
      </c>
      <c r="E95" s="152">
        <v>0.52900000000000003</v>
      </c>
      <c r="F95" s="153">
        <v>0.127</v>
      </c>
      <c r="G95" s="192">
        <v>13.66</v>
      </c>
      <c r="H95" s="192">
        <v>2.58</v>
      </c>
      <c r="I95" s="195">
        <v>2.58</v>
      </c>
      <c r="J95" s="196">
        <v>8.2000000000000003E-2</v>
      </c>
      <c r="K95" s="1"/>
    </row>
    <row r="96" spans="1:11" ht="27" customHeight="1" x14ac:dyDescent="0.2">
      <c r="A96" s="170" t="s">
        <v>307</v>
      </c>
      <c r="B96" s="173" t="s">
        <v>308</v>
      </c>
      <c r="C96" s="120">
        <v>0</v>
      </c>
      <c r="D96" s="151">
        <v>1.536</v>
      </c>
      <c r="E96" s="152">
        <v>0.46600000000000003</v>
      </c>
      <c r="F96" s="153">
        <v>6.5000000000000002E-2</v>
      </c>
      <c r="G96" s="192">
        <v>0</v>
      </c>
      <c r="H96" s="192">
        <v>2.58</v>
      </c>
      <c r="I96" s="195">
        <v>2.58</v>
      </c>
      <c r="J96" s="196">
        <v>8.2000000000000003E-2</v>
      </c>
      <c r="K96" s="1"/>
    </row>
    <row r="97" spans="1:11" ht="27" customHeight="1" x14ac:dyDescent="0.2">
      <c r="A97" s="170" t="s">
        <v>309</v>
      </c>
      <c r="B97" s="173" t="s">
        <v>310</v>
      </c>
      <c r="C97" s="120">
        <v>0</v>
      </c>
      <c r="D97" s="151">
        <v>1.5029999999999999</v>
      </c>
      <c r="E97" s="152">
        <v>0.433</v>
      </c>
      <c r="F97" s="153">
        <v>5.6000000000000001E-2</v>
      </c>
      <c r="G97" s="192">
        <v>0</v>
      </c>
      <c r="H97" s="192">
        <v>2.58</v>
      </c>
      <c r="I97" s="195">
        <v>2.58</v>
      </c>
      <c r="J97" s="196">
        <v>8.2000000000000003E-2</v>
      </c>
      <c r="K97" s="1"/>
    </row>
    <row r="98" spans="1:11" ht="27" customHeight="1" x14ac:dyDescent="0.2">
      <c r="A98" s="170" t="s">
        <v>311</v>
      </c>
      <c r="B98" s="173" t="s">
        <v>312</v>
      </c>
      <c r="C98" s="120">
        <v>0</v>
      </c>
      <c r="D98" s="151">
        <v>1.484</v>
      </c>
      <c r="E98" s="152">
        <v>0.41499999999999998</v>
      </c>
      <c r="F98" s="153">
        <v>5.6000000000000001E-2</v>
      </c>
      <c r="G98" s="192">
        <v>0</v>
      </c>
      <c r="H98" s="192">
        <v>2.58</v>
      </c>
      <c r="I98" s="195">
        <v>2.58</v>
      </c>
      <c r="J98" s="196">
        <v>8.2000000000000003E-2</v>
      </c>
      <c r="K98" s="1"/>
    </row>
    <row r="99" spans="1:11" ht="27.75" customHeight="1" x14ac:dyDescent="0.2">
      <c r="A99" s="170" t="s">
        <v>313</v>
      </c>
      <c r="B99" s="173" t="s">
        <v>314</v>
      </c>
      <c r="C99" s="120">
        <v>0</v>
      </c>
      <c r="D99" s="151">
        <v>1.466</v>
      </c>
      <c r="E99" s="152">
        <v>0.39600000000000002</v>
      </c>
      <c r="F99" s="153">
        <v>5.6000000000000001E-2</v>
      </c>
      <c r="G99" s="192">
        <v>0</v>
      </c>
      <c r="H99" s="192">
        <v>2.58</v>
      </c>
      <c r="I99" s="195">
        <v>2.58</v>
      </c>
      <c r="J99" s="196">
        <v>8.2000000000000003E-2</v>
      </c>
    </row>
    <row r="100" spans="1:11" ht="27.75" customHeight="1" x14ac:dyDescent="0.2">
      <c r="A100" s="170" t="s">
        <v>315</v>
      </c>
      <c r="B100" s="173" t="s">
        <v>316</v>
      </c>
      <c r="C100" s="120">
        <v>0</v>
      </c>
      <c r="D100" s="151">
        <v>1.0049999999999999</v>
      </c>
      <c r="E100" s="152">
        <v>0.255</v>
      </c>
      <c r="F100" s="153">
        <v>0.10100000000000001</v>
      </c>
      <c r="G100" s="192">
        <v>48.81</v>
      </c>
      <c r="H100" s="192">
        <v>4.7300000000000004</v>
      </c>
      <c r="I100" s="195">
        <v>4.7300000000000004</v>
      </c>
      <c r="J100" s="196">
        <v>4.5999999999999999E-2</v>
      </c>
    </row>
    <row r="101" spans="1:11" ht="27.75" customHeight="1" x14ac:dyDescent="0.2">
      <c r="A101" s="170" t="s">
        <v>317</v>
      </c>
      <c r="B101" s="173" t="s">
        <v>318</v>
      </c>
      <c r="C101" s="120">
        <v>0</v>
      </c>
      <c r="D101" s="151">
        <v>0.91600000000000004</v>
      </c>
      <c r="E101" s="152">
        <v>0.16700000000000001</v>
      </c>
      <c r="F101" s="153">
        <v>1.2E-2</v>
      </c>
      <c r="G101" s="192">
        <v>29.55</v>
      </c>
      <c r="H101" s="192">
        <v>4.7300000000000004</v>
      </c>
      <c r="I101" s="195">
        <v>4.7300000000000004</v>
      </c>
      <c r="J101" s="196">
        <v>4.5999999999999999E-2</v>
      </c>
    </row>
    <row r="102" spans="1:11" ht="27.75" customHeight="1" x14ac:dyDescent="0.2">
      <c r="A102" s="170" t="s">
        <v>319</v>
      </c>
      <c r="B102" s="173" t="s">
        <v>320</v>
      </c>
      <c r="C102" s="120">
        <v>0</v>
      </c>
      <c r="D102" s="151">
        <v>0.871</v>
      </c>
      <c r="E102" s="152">
        <v>0.121</v>
      </c>
      <c r="F102" s="153">
        <v>0</v>
      </c>
      <c r="G102" s="192">
        <v>29.55</v>
      </c>
      <c r="H102" s="192">
        <v>4.7300000000000004</v>
      </c>
      <c r="I102" s="195">
        <v>4.7300000000000004</v>
      </c>
      <c r="J102" s="196">
        <v>4.5999999999999999E-2</v>
      </c>
    </row>
    <row r="103" spans="1:11" ht="27.75" customHeight="1" x14ac:dyDescent="0.2">
      <c r="A103" s="170" t="s">
        <v>321</v>
      </c>
      <c r="B103" s="173" t="s">
        <v>322</v>
      </c>
      <c r="C103" s="120">
        <v>0</v>
      </c>
      <c r="D103" s="151">
        <v>0.84399999999999997</v>
      </c>
      <c r="E103" s="152">
        <v>9.4E-2</v>
      </c>
      <c r="F103" s="153">
        <v>0</v>
      </c>
      <c r="G103" s="192">
        <v>29.55</v>
      </c>
      <c r="H103" s="192">
        <v>4.7300000000000004</v>
      </c>
      <c r="I103" s="195">
        <v>4.7300000000000004</v>
      </c>
      <c r="J103" s="196">
        <v>4.5999999999999999E-2</v>
      </c>
    </row>
    <row r="104" spans="1:11" ht="27.75" customHeight="1" x14ac:dyDescent="0.2">
      <c r="A104" s="170" t="s">
        <v>323</v>
      </c>
      <c r="B104" s="173" t="s">
        <v>324</v>
      </c>
      <c r="C104" s="120">
        <v>0</v>
      </c>
      <c r="D104" s="151">
        <v>0.81799999999999995</v>
      </c>
      <c r="E104" s="152">
        <v>6.8000000000000005E-2</v>
      </c>
      <c r="F104" s="153">
        <v>0</v>
      </c>
      <c r="G104" s="192">
        <v>29.55</v>
      </c>
      <c r="H104" s="192">
        <v>4.7300000000000004</v>
      </c>
      <c r="I104" s="195">
        <v>4.7300000000000004</v>
      </c>
      <c r="J104" s="196">
        <v>4.5999999999999999E-2</v>
      </c>
    </row>
    <row r="105" spans="1:11" ht="27.75" customHeight="1" x14ac:dyDescent="0.2">
      <c r="A105" s="170" t="s">
        <v>325</v>
      </c>
      <c r="B105" s="173" t="s">
        <v>326</v>
      </c>
      <c r="C105" s="120">
        <v>0</v>
      </c>
      <c r="D105" s="151">
        <v>0.56200000000000006</v>
      </c>
      <c r="E105" s="152">
        <v>0.15</v>
      </c>
      <c r="F105" s="153">
        <v>9.1999999999999998E-2</v>
      </c>
      <c r="G105" s="192">
        <v>234.4</v>
      </c>
      <c r="H105" s="192">
        <v>5.73</v>
      </c>
      <c r="I105" s="195">
        <v>5.73</v>
      </c>
      <c r="J105" s="196">
        <v>2.9000000000000001E-2</v>
      </c>
    </row>
    <row r="106" spans="1:11" ht="27.75" customHeight="1" x14ac:dyDescent="0.2">
      <c r="A106" s="170" t="s">
        <v>327</v>
      </c>
      <c r="B106" s="173" t="s">
        <v>328</v>
      </c>
      <c r="C106" s="120">
        <v>0</v>
      </c>
      <c r="D106" s="151">
        <v>0.56200000000000006</v>
      </c>
      <c r="E106" s="152">
        <v>0.15</v>
      </c>
      <c r="F106" s="153">
        <v>9.1999999999999998E-2</v>
      </c>
      <c r="G106" s="192">
        <v>31.82</v>
      </c>
      <c r="H106" s="192">
        <v>5.73</v>
      </c>
      <c r="I106" s="195">
        <v>5.73</v>
      </c>
      <c r="J106" s="196">
        <v>2.9000000000000001E-2</v>
      </c>
    </row>
    <row r="107" spans="1:11" ht="27.75" customHeight="1" x14ac:dyDescent="0.2">
      <c r="A107" s="170" t="s">
        <v>329</v>
      </c>
      <c r="B107" s="173" t="s">
        <v>330</v>
      </c>
      <c r="C107" s="120">
        <v>0</v>
      </c>
      <c r="D107" s="151">
        <v>0.41699999999999998</v>
      </c>
      <c r="E107" s="152">
        <v>5.0000000000000001E-3</v>
      </c>
      <c r="F107" s="153">
        <v>0</v>
      </c>
      <c r="G107" s="192">
        <v>0</v>
      </c>
      <c r="H107" s="192">
        <v>5.73</v>
      </c>
      <c r="I107" s="195">
        <v>5.73</v>
      </c>
      <c r="J107" s="196">
        <v>2.9000000000000001E-2</v>
      </c>
    </row>
    <row r="108" spans="1:11" ht="27.75" customHeight="1" x14ac:dyDescent="0.2">
      <c r="A108" s="170" t="s">
        <v>331</v>
      </c>
      <c r="B108" s="173" t="s">
        <v>332</v>
      </c>
      <c r="C108" s="120">
        <v>0</v>
      </c>
      <c r="D108" s="151">
        <v>0.187</v>
      </c>
      <c r="E108" s="152">
        <v>0</v>
      </c>
      <c r="F108" s="153">
        <v>0</v>
      </c>
      <c r="G108" s="192">
        <v>0</v>
      </c>
      <c r="H108" s="192">
        <v>5.73</v>
      </c>
      <c r="I108" s="195">
        <v>5.73</v>
      </c>
      <c r="J108" s="196">
        <v>2.9000000000000001E-2</v>
      </c>
    </row>
    <row r="109" spans="1:11" ht="27.75" customHeight="1" x14ac:dyDescent="0.2">
      <c r="A109" s="170" t="s">
        <v>333</v>
      </c>
      <c r="B109" s="173" t="s">
        <v>334</v>
      </c>
      <c r="C109" s="120">
        <v>0</v>
      </c>
      <c r="D109" s="151">
        <v>0</v>
      </c>
      <c r="E109" s="152">
        <v>0</v>
      </c>
      <c r="F109" s="153">
        <v>0</v>
      </c>
      <c r="G109" s="192">
        <v>0</v>
      </c>
      <c r="H109" s="192">
        <v>5.73</v>
      </c>
      <c r="I109" s="195">
        <v>5.73</v>
      </c>
      <c r="J109" s="196">
        <v>2.9000000000000001E-2</v>
      </c>
    </row>
    <row r="110" spans="1:11" ht="27.75" customHeight="1" x14ac:dyDescent="0.2">
      <c r="A110" s="170" t="s">
        <v>335</v>
      </c>
      <c r="B110" s="173"/>
      <c r="C110" s="120" t="s">
        <v>122</v>
      </c>
      <c r="D110" s="154">
        <v>5.1660000000000004</v>
      </c>
      <c r="E110" s="155">
        <v>1.675</v>
      </c>
      <c r="F110" s="153">
        <v>1.278</v>
      </c>
      <c r="G110" s="193"/>
      <c r="H110" s="193"/>
      <c r="I110" s="194"/>
      <c r="J110" s="193"/>
    </row>
    <row r="111" spans="1:11" ht="27.75" customHeight="1" x14ac:dyDescent="0.2">
      <c r="A111" s="170" t="s">
        <v>336</v>
      </c>
      <c r="B111" s="173"/>
      <c r="C111" s="120">
        <v>0</v>
      </c>
      <c r="D111" s="151">
        <v>-2.21</v>
      </c>
      <c r="E111" s="152">
        <v>-0.77100000000000002</v>
      </c>
      <c r="F111" s="153">
        <v>-0.16500000000000001</v>
      </c>
      <c r="G111" s="192">
        <v>0</v>
      </c>
      <c r="H111" s="193"/>
      <c r="I111" s="194"/>
      <c r="J111" s="193"/>
    </row>
    <row r="112" spans="1:11" ht="27.75" customHeight="1" x14ac:dyDescent="0.2">
      <c r="A112" s="170" t="s">
        <v>337</v>
      </c>
      <c r="B112" s="173"/>
      <c r="C112" s="120">
        <v>0</v>
      </c>
      <c r="D112" s="151">
        <v>-2.073</v>
      </c>
      <c r="E112" s="152">
        <v>-0.70499999999999996</v>
      </c>
      <c r="F112" s="153">
        <v>-0.16</v>
      </c>
      <c r="G112" s="192">
        <v>0</v>
      </c>
      <c r="H112" s="193"/>
      <c r="I112" s="194"/>
      <c r="J112" s="193"/>
    </row>
    <row r="113" spans="1:10" ht="27.75" customHeight="1" x14ac:dyDescent="0.2">
      <c r="A113" s="170" t="s">
        <v>338</v>
      </c>
      <c r="B113" s="173"/>
      <c r="C113" s="120">
        <v>0</v>
      </c>
      <c r="D113" s="151">
        <v>-2.21</v>
      </c>
      <c r="E113" s="152">
        <v>-0.77100000000000002</v>
      </c>
      <c r="F113" s="153">
        <v>-0.16500000000000001</v>
      </c>
      <c r="G113" s="192">
        <v>0</v>
      </c>
      <c r="H113" s="193"/>
      <c r="I113" s="194"/>
      <c r="J113" s="196">
        <v>0.13200000000000001</v>
      </c>
    </row>
    <row r="114" spans="1:10" ht="27.75" customHeight="1" x14ac:dyDescent="0.2">
      <c r="A114" s="170" t="s">
        <v>339</v>
      </c>
      <c r="B114" s="173"/>
      <c r="C114" s="120">
        <v>0</v>
      </c>
      <c r="D114" s="151">
        <v>-2.073</v>
      </c>
      <c r="E114" s="152">
        <v>-0.70499999999999996</v>
      </c>
      <c r="F114" s="153">
        <v>-0.16</v>
      </c>
      <c r="G114" s="192">
        <v>0</v>
      </c>
      <c r="H114" s="193"/>
      <c r="I114" s="194"/>
      <c r="J114" s="196">
        <v>0.11</v>
      </c>
    </row>
    <row r="115" spans="1:10" ht="27.75" customHeight="1" x14ac:dyDescent="0.2">
      <c r="A115" s="170" t="s">
        <v>340</v>
      </c>
      <c r="B115" s="173" t="s">
        <v>341</v>
      </c>
      <c r="C115" s="120">
        <v>0</v>
      </c>
      <c r="D115" s="151">
        <v>-2.089</v>
      </c>
      <c r="E115" s="152">
        <v>-0.53100000000000003</v>
      </c>
      <c r="F115" s="153">
        <v>-0.21</v>
      </c>
      <c r="G115" s="192">
        <v>664.82</v>
      </c>
      <c r="H115" s="193"/>
      <c r="I115" s="194"/>
      <c r="J115" s="196">
        <v>0.20399999999999999</v>
      </c>
    </row>
    <row r="116" spans="1:10" ht="27.75" customHeight="1" x14ac:dyDescent="0.2">
      <c r="A116" s="170" t="s">
        <v>342</v>
      </c>
      <c r="B116" s="174"/>
      <c r="C116" s="120" t="s">
        <v>75</v>
      </c>
      <c r="D116" s="151">
        <v>0.81</v>
      </c>
      <c r="E116" s="152">
        <v>0.28299999999999997</v>
      </c>
      <c r="F116" s="153">
        <v>6.0999999999999999E-2</v>
      </c>
      <c r="G116" s="192">
        <v>0.83</v>
      </c>
      <c r="H116" s="193"/>
      <c r="I116" s="194"/>
      <c r="J116" s="193"/>
    </row>
    <row r="117" spans="1:10" ht="27.75" customHeight="1" x14ac:dyDescent="0.2">
      <c r="A117" s="170" t="s">
        <v>343</v>
      </c>
      <c r="B117" s="174"/>
      <c r="C117" s="120">
        <v>2</v>
      </c>
      <c r="D117" s="151">
        <v>0.81</v>
      </c>
      <c r="E117" s="152">
        <v>0.28299999999999997</v>
      </c>
      <c r="F117" s="153">
        <v>6.0999999999999999E-2</v>
      </c>
      <c r="G117" s="193"/>
      <c r="H117" s="193"/>
      <c r="I117" s="194"/>
      <c r="J117" s="193"/>
    </row>
    <row r="118" spans="1:10" ht="27.75" customHeight="1" x14ac:dyDescent="0.2">
      <c r="A118" s="170" t="s">
        <v>344</v>
      </c>
      <c r="B118" s="174"/>
      <c r="C118" s="120" t="s">
        <v>79</v>
      </c>
      <c r="D118" s="151">
        <v>0.98</v>
      </c>
      <c r="E118" s="152">
        <v>0.34200000000000003</v>
      </c>
      <c r="F118" s="153">
        <v>7.2999999999999995E-2</v>
      </c>
      <c r="G118" s="192">
        <v>1.96</v>
      </c>
      <c r="H118" s="193"/>
      <c r="I118" s="194"/>
      <c r="J118" s="193"/>
    </row>
    <row r="119" spans="1:10" ht="27.75" customHeight="1" x14ac:dyDescent="0.2">
      <c r="A119" s="170" t="s">
        <v>345</v>
      </c>
      <c r="B119" s="174"/>
      <c r="C119" s="120" t="s">
        <v>79</v>
      </c>
      <c r="D119" s="151">
        <v>0.98</v>
      </c>
      <c r="E119" s="152">
        <v>0.34200000000000003</v>
      </c>
      <c r="F119" s="153">
        <v>7.2999999999999995E-2</v>
      </c>
      <c r="G119" s="192">
        <v>1.79</v>
      </c>
      <c r="H119" s="193"/>
      <c r="I119" s="194"/>
      <c r="J119" s="193"/>
    </row>
    <row r="120" spans="1:10" ht="27.75" customHeight="1" x14ac:dyDescent="0.2">
      <c r="A120" s="170" t="s">
        <v>346</v>
      </c>
      <c r="B120" s="174"/>
      <c r="C120" s="120" t="s">
        <v>79</v>
      </c>
      <c r="D120" s="151">
        <v>0.98</v>
      </c>
      <c r="E120" s="152">
        <v>0.34200000000000003</v>
      </c>
      <c r="F120" s="153">
        <v>7.2999999999999995E-2</v>
      </c>
      <c r="G120" s="192">
        <v>0.96</v>
      </c>
      <c r="H120" s="193"/>
      <c r="I120" s="194"/>
      <c r="J120" s="193"/>
    </row>
    <row r="121" spans="1:10" ht="27.75" customHeight="1" x14ac:dyDescent="0.2">
      <c r="A121" s="170" t="s">
        <v>347</v>
      </c>
      <c r="B121" s="175"/>
      <c r="C121" s="120" t="s">
        <v>79</v>
      </c>
      <c r="D121" s="151">
        <v>0.97399999999999998</v>
      </c>
      <c r="E121" s="152">
        <v>0.33600000000000002</v>
      </c>
      <c r="F121" s="153">
        <v>6.8000000000000005E-2</v>
      </c>
      <c r="G121" s="192">
        <v>0</v>
      </c>
      <c r="H121" s="193"/>
      <c r="I121" s="194"/>
      <c r="J121" s="193"/>
    </row>
    <row r="122" spans="1:10" ht="27.75" customHeight="1" x14ac:dyDescent="0.2">
      <c r="A122" s="170" t="s">
        <v>348</v>
      </c>
      <c r="B122" s="175"/>
      <c r="C122" s="120" t="s">
        <v>79</v>
      </c>
      <c r="D122" s="151">
        <v>0.94799999999999995</v>
      </c>
      <c r="E122" s="152">
        <v>0.31</v>
      </c>
      <c r="F122" s="153">
        <v>4.1000000000000002E-2</v>
      </c>
      <c r="G122" s="192">
        <v>0</v>
      </c>
      <c r="H122" s="193"/>
      <c r="I122" s="194"/>
      <c r="J122" s="193"/>
    </row>
    <row r="123" spans="1:10" ht="27.75" customHeight="1" x14ac:dyDescent="0.2">
      <c r="A123" s="170" t="s">
        <v>349</v>
      </c>
      <c r="B123" s="175"/>
      <c r="C123" s="120">
        <v>4</v>
      </c>
      <c r="D123" s="151">
        <v>0.98</v>
      </c>
      <c r="E123" s="152">
        <v>0.34200000000000003</v>
      </c>
      <c r="F123" s="153">
        <v>7.2999999999999995E-2</v>
      </c>
      <c r="G123" s="193"/>
      <c r="H123" s="193"/>
      <c r="I123" s="194"/>
      <c r="J123" s="193"/>
    </row>
    <row r="124" spans="1:10" ht="27.75" customHeight="1" x14ac:dyDescent="0.2">
      <c r="A124" s="170" t="s">
        <v>350</v>
      </c>
      <c r="B124" s="175"/>
      <c r="C124" s="120">
        <v>0</v>
      </c>
      <c r="D124" s="151">
        <v>0.60599999999999998</v>
      </c>
      <c r="E124" s="152">
        <v>0.2</v>
      </c>
      <c r="F124" s="153">
        <v>4.8000000000000001E-2</v>
      </c>
      <c r="G124" s="192">
        <v>5.18</v>
      </c>
      <c r="H124" s="192">
        <v>0.98</v>
      </c>
      <c r="I124" s="195">
        <v>0.98</v>
      </c>
      <c r="J124" s="196">
        <v>3.1E-2</v>
      </c>
    </row>
    <row r="125" spans="1:10" ht="27.75" customHeight="1" x14ac:dyDescent="0.2">
      <c r="A125" s="170" t="s">
        <v>351</v>
      </c>
      <c r="B125" s="175"/>
      <c r="C125" s="120">
        <v>0</v>
      </c>
      <c r="D125" s="151">
        <v>0.58199999999999996</v>
      </c>
      <c r="E125" s="152">
        <v>0.17699999999999999</v>
      </c>
      <c r="F125" s="153">
        <v>2.4E-2</v>
      </c>
      <c r="G125" s="192">
        <v>0</v>
      </c>
      <c r="H125" s="192">
        <v>0.98</v>
      </c>
      <c r="I125" s="195">
        <v>0.98</v>
      </c>
      <c r="J125" s="196">
        <v>3.1E-2</v>
      </c>
    </row>
    <row r="126" spans="1:10" ht="27.75" customHeight="1" x14ac:dyDescent="0.2">
      <c r="A126" s="170" t="s">
        <v>352</v>
      </c>
      <c r="B126" s="175"/>
      <c r="C126" s="120">
        <v>0</v>
      </c>
      <c r="D126" s="151">
        <v>0.56999999999999995</v>
      </c>
      <c r="E126" s="152">
        <v>0.16400000000000001</v>
      </c>
      <c r="F126" s="153">
        <v>2.1000000000000001E-2</v>
      </c>
      <c r="G126" s="192">
        <v>0</v>
      </c>
      <c r="H126" s="192">
        <v>0.98</v>
      </c>
      <c r="I126" s="195">
        <v>0.98</v>
      </c>
      <c r="J126" s="196">
        <v>3.1E-2</v>
      </c>
    </row>
    <row r="127" spans="1:10" ht="27.75" customHeight="1" x14ac:dyDescent="0.2">
      <c r="A127" s="170" t="s">
        <v>353</v>
      </c>
      <c r="B127" s="175"/>
      <c r="C127" s="120">
        <v>0</v>
      </c>
      <c r="D127" s="151">
        <v>0.56299999999999994</v>
      </c>
      <c r="E127" s="152">
        <v>0.157</v>
      </c>
      <c r="F127" s="153">
        <v>2.1000000000000001E-2</v>
      </c>
      <c r="G127" s="192">
        <v>0</v>
      </c>
      <c r="H127" s="192">
        <v>0.98</v>
      </c>
      <c r="I127" s="195">
        <v>0.98</v>
      </c>
      <c r="J127" s="196">
        <v>3.1E-2</v>
      </c>
    </row>
    <row r="128" spans="1:10" ht="27.75" customHeight="1" x14ac:dyDescent="0.2">
      <c r="A128" s="170" t="s">
        <v>354</v>
      </c>
      <c r="B128" s="175"/>
      <c r="C128" s="120">
        <v>0</v>
      </c>
      <c r="D128" s="151">
        <v>0.55600000000000005</v>
      </c>
      <c r="E128" s="152">
        <v>0.15</v>
      </c>
      <c r="F128" s="153">
        <v>2.1000000000000001E-2</v>
      </c>
      <c r="G128" s="192">
        <v>0</v>
      </c>
      <c r="H128" s="192">
        <v>0.98</v>
      </c>
      <c r="I128" s="195">
        <v>0.98</v>
      </c>
      <c r="J128" s="196">
        <v>3.1E-2</v>
      </c>
    </row>
    <row r="129" spans="1:10" ht="27.75" customHeight="1" x14ac:dyDescent="0.2">
      <c r="A129" s="170" t="s">
        <v>355</v>
      </c>
      <c r="B129" s="175"/>
      <c r="C129" s="120">
        <v>0</v>
      </c>
      <c r="D129" s="151">
        <v>0.38100000000000001</v>
      </c>
      <c r="E129" s="152">
        <v>9.7000000000000003E-2</v>
      </c>
      <c r="F129" s="153">
        <v>3.7999999999999999E-2</v>
      </c>
      <c r="G129" s="192">
        <v>18.5</v>
      </c>
      <c r="H129" s="192">
        <v>1.79</v>
      </c>
      <c r="I129" s="195">
        <v>1.79</v>
      </c>
      <c r="J129" s="196">
        <v>1.7999999999999999E-2</v>
      </c>
    </row>
    <row r="130" spans="1:10" ht="27.75" customHeight="1" x14ac:dyDescent="0.2">
      <c r="A130" s="170" t="s">
        <v>356</v>
      </c>
      <c r="B130" s="175"/>
      <c r="C130" s="120">
        <v>0</v>
      </c>
      <c r="D130" s="151">
        <v>0.34699999999999998</v>
      </c>
      <c r="E130" s="152">
        <v>6.3E-2</v>
      </c>
      <c r="F130" s="153">
        <v>5.0000000000000001E-3</v>
      </c>
      <c r="G130" s="192">
        <v>11.2</v>
      </c>
      <c r="H130" s="192">
        <v>1.79</v>
      </c>
      <c r="I130" s="195">
        <v>1.79</v>
      </c>
      <c r="J130" s="196">
        <v>1.7999999999999999E-2</v>
      </c>
    </row>
    <row r="131" spans="1:10" ht="27.75" customHeight="1" x14ac:dyDescent="0.2">
      <c r="A131" s="170" t="s">
        <v>357</v>
      </c>
      <c r="B131" s="175"/>
      <c r="C131" s="120">
        <v>0</v>
      </c>
      <c r="D131" s="151">
        <v>0.33</v>
      </c>
      <c r="E131" s="152">
        <v>4.5999999999999999E-2</v>
      </c>
      <c r="F131" s="153">
        <v>0</v>
      </c>
      <c r="G131" s="192">
        <v>11.2</v>
      </c>
      <c r="H131" s="192">
        <v>1.79</v>
      </c>
      <c r="I131" s="195">
        <v>1.79</v>
      </c>
      <c r="J131" s="196">
        <v>1.7999999999999999E-2</v>
      </c>
    </row>
    <row r="132" spans="1:10" ht="27.75" customHeight="1" x14ac:dyDescent="0.2">
      <c r="A132" s="170" t="s">
        <v>358</v>
      </c>
      <c r="B132" s="175"/>
      <c r="C132" s="120">
        <v>0</v>
      </c>
      <c r="D132" s="151">
        <v>0.32</v>
      </c>
      <c r="E132" s="152">
        <v>3.5999999999999997E-2</v>
      </c>
      <c r="F132" s="153">
        <v>0</v>
      </c>
      <c r="G132" s="192">
        <v>11.2</v>
      </c>
      <c r="H132" s="192">
        <v>1.79</v>
      </c>
      <c r="I132" s="195">
        <v>1.79</v>
      </c>
      <c r="J132" s="196">
        <v>1.7999999999999999E-2</v>
      </c>
    </row>
    <row r="133" spans="1:10" ht="27.75" customHeight="1" x14ac:dyDescent="0.2">
      <c r="A133" s="170" t="s">
        <v>359</v>
      </c>
      <c r="B133" s="175"/>
      <c r="C133" s="120">
        <v>0</v>
      </c>
      <c r="D133" s="151">
        <v>0.31</v>
      </c>
      <c r="E133" s="152">
        <v>2.5999999999999999E-2</v>
      </c>
      <c r="F133" s="153">
        <v>0</v>
      </c>
      <c r="G133" s="192">
        <v>11.2</v>
      </c>
      <c r="H133" s="192">
        <v>1.79</v>
      </c>
      <c r="I133" s="195">
        <v>1.79</v>
      </c>
      <c r="J133" s="196">
        <v>1.7999999999999999E-2</v>
      </c>
    </row>
    <row r="134" spans="1:10" ht="27.75" customHeight="1" x14ac:dyDescent="0.2">
      <c r="A134" s="170" t="s">
        <v>360</v>
      </c>
      <c r="B134" s="175"/>
      <c r="C134" s="120">
        <v>0</v>
      </c>
      <c r="D134" s="151">
        <v>0.21299999999999999</v>
      </c>
      <c r="E134" s="152">
        <v>5.7000000000000002E-2</v>
      </c>
      <c r="F134" s="153">
        <v>3.5000000000000003E-2</v>
      </c>
      <c r="G134" s="192">
        <v>88.85</v>
      </c>
      <c r="H134" s="192">
        <v>2.17</v>
      </c>
      <c r="I134" s="195">
        <v>2.17</v>
      </c>
      <c r="J134" s="196">
        <v>1.0999999999999999E-2</v>
      </c>
    </row>
    <row r="135" spans="1:10" ht="27.75" customHeight="1" x14ac:dyDescent="0.2">
      <c r="A135" s="170" t="s">
        <v>361</v>
      </c>
      <c r="B135" s="175"/>
      <c r="C135" s="120">
        <v>0</v>
      </c>
      <c r="D135" s="151">
        <v>0.21299999999999999</v>
      </c>
      <c r="E135" s="152">
        <v>5.7000000000000002E-2</v>
      </c>
      <c r="F135" s="153">
        <v>3.5000000000000003E-2</v>
      </c>
      <c r="G135" s="192">
        <v>12.06</v>
      </c>
      <c r="H135" s="192">
        <v>2.17</v>
      </c>
      <c r="I135" s="195">
        <v>2.17</v>
      </c>
      <c r="J135" s="196">
        <v>1.0999999999999999E-2</v>
      </c>
    </row>
    <row r="136" spans="1:10" ht="27.75" customHeight="1" x14ac:dyDescent="0.2">
      <c r="A136" s="170" t="s">
        <v>362</v>
      </c>
      <c r="B136" s="175"/>
      <c r="C136" s="120">
        <v>0</v>
      </c>
      <c r="D136" s="151">
        <v>0.158</v>
      </c>
      <c r="E136" s="152">
        <v>2E-3</v>
      </c>
      <c r="F136" s="153">
        <v>0</v>
      </c>
      <c r="G136" s="192">
        <v>0</v>
      </c>
      <c r="H136" s="192">
        <v>2.17</v>
      </c>
      <c r="I136" s="195">
        <v>2.17</v>
      </c>
      <c r="J136" s="196">
        <v>1.0999999999999999E-2</v>
      </c>
    </row>
    <row r="137" spans="1:10" ht="27.75" customHeight="1" x14ac:dyDescent="0.2">
      <c r="A137" s="170" t="s">
        <v>363</v>
      </c>
      <c r="B137" s="175"/>
      <c r="C137" s="120">
        <v>0</v>
      </c>
      <c r="D137" s="151">
        <v>7.0999999999999994E-2</v>
      </c>
      <c r="E137" s="152">
        <v>0</v>
      </c>
      <c r="F137" s="153">
        <v>0</v>
      </c>
      <c r="G137" s="192">
        <v>0</v>
      </c>
      <c r="H137" s="192">
        <v>2.17</v>
      </c>
      <c r="I137" s="195">
        <v>2.17</v>
      </c>
      <c r="J137" s="196">
        <v>1.0999999999999999E-2</v>
      </c>
    </row>
    <row r="138" spans="1:10" ht="27.75" customHeight="1" x14ac:dyDescent="0.2">
      <c r="A138" s="170" t="s">
        <v>364</v>
      </c>
      <c r="B138" s="175"/>
      <c r="C138" s="120">
        <v>0</v>
      </c>
      <c r="D138" s="151">
        <v>0</v>
      </c>
      <c r="E138" s="152">
        <v>0</v>
      </c>
      <c r="F138" s="153">
        <v>0</v>
      </c>
      <c r="G138" s="192">
        <v>0</v>
      </c>
      <c r="H138" s="192">
        <v>2.17</v>
      </c>
      <c r="I138" s="195">
        <v>2.17</v>
      </c>
      <c r="J138" s="196">
        <v>1.0999999999999999E-2</v>
      </c>
    </row>
    <row r="139" spans="1:10" ht="27.75" customHeight="1" x14ac:dyDescent="0.2">
      <c r="A139" s="170" t="s">
        <v>365</v>
      </c>
      <c r="B139" s="175"/>
      <c r="C139" s="120" t="s">
        <v>122</v>
      </c>
      <c r="D139" s="154">
        <v>1.958</v>
      </c>
      <c r="E139" s="155">
        <v>0.63500000000000001</v>
      </c>
      <c r="F139" s="153">
        <v>0.48499999999999999</v>
      </c>
      <c r="G139" s="193"/>
      <c r="H139" s="193"/>
      <c r="I139" s="194"/>
      <c r="J139" s="193"/>
    </row>
    <row r="140" spans="1:10" ht="27.75" customHeight="1" x14ac:dyDescent="0.2">
      <c r="A140" s="170" t="s">
        <v>366</v>
      </c>
      <c r="B140" s="175"/>
      <c r="C140" s="120">
        <v>0</v>
      </c>
      <c r="D140" s="151">
        <v>-0.83799999999999997</v>
      </c>
      <c r="E140" s="152">
        <v>-0.29199999999999998</v>
      </c>
      <c r="F140" s="153">
        <v>-6.3E-2</v>
      </c>
      <c r="G140" s="192">
        <v>0</v>
      </c>
      <c r="H140" s="193"/>
      <c r="I140" s="194"/>
      <c r="J140" s="193"/>
    </row>
    <row r="141" spans="1:10" ht="27.75" customHeight="1" x14ac:dyDescent="0.2">
      <c r="A141" s="170" t="s">
        <v>367</v>
      </c>
      <c r="B141" s="175"/>
      <c r="C141" s="120">
        <v>0</v>
      </c>
      <c r="D141" s="151">
        <v>-0.78600000000000003</v>
      </c>
      <c r="E141" s="152">
        <v>-0.26700000000000002</v>
      </c>
      <c r="F141" s="153">
        <v>-6.0999999999999999E-2</v>
      </c>
      <c r="G141" s="192">
        <v>0</v>
      </c>
      <c r="H141" s="193"/>
      <c r="I141" s="194"/>
      <c r="J141" s="193"/>
    </row>
    <row r="142" spans="1:10" ht="27.75" customHeight="1" x14ac:dyDescent="0.2">
      <c r="A142" s="170" t="s">
        <v>368</v>
      </c>
      <c r="B142" s="175"/>
      <c r="C142" s="120">
        <v>0</v>
      </c>
      <c r="D142" s="151">
        <v>-0.83799999999999997</v>
      </c>
      <c r="E142" s="152">
        <v>-0.29199999999999998</v>
      </c>
      <c r="F142" s="153">
        <v>-6.3E-2</v>
      </c>
      <c r="G142" s="192">
        <v>0</v>
      </c>
      <c r="H142" s="193"/>
      <c r="I142" s="194"/>
      <c r="J142" s="196">
        <v>0.05</v>
      </c>
    </row>
    <row r="143" spans="1:10" ht="27.75" customHeight="1" x14ac:dyDescent="0.2">
      <c r="A143" s="170" t="s">
        <v>369</v>
      </c>
      <c r="B143" s="175"/>
      <c r="C143" s="120">
        <v>0</v>
      </c>
      <c r="D143" s="151">
        <v>-0.78600000000000003</v>
      </c>
      <c r="E143" s="152">
        <v>-0.26700000000000002</v>
      </c>
      <c r="F143" s="153">
        <v>-6.0999999999999999E-2</v>
      </c>
      <c r="G143" s="192">
        <v>0</v>
      </c>
      <c r="H143" s="193"/>
      <c r="I143" s="194"/>
      <c r="J143" s="196">
        <v>4.2000000000000003E-2</v>
      </c>
    </row>
    <row r="144" spans="1:10" ht="27.75" customHeight="1" x14ac:dyDescent="0.2">
      <c r="A144" s="170" t="s">
        <v>370</v>
      </c>
      <c r="B144" s="175"/>
      <c r="C144" s="120">
        <v>0</v>
      </c>
      <c r="D144" s="151">
        <v>-0.79200000000000004</v>
      </c>
      <c r="E144" s="152">
        <v>-0.20100000000000001</v>
      </c>
      <c r="F144" s="153">
        <v>-0.08</v>
      </c>
      <c r="G144" s="192">
        <v>252.01</v>
      </c>
      <c r="H144" s="193"/>
      <c r="I144" s="194"/>
      <c r="J144" s="196">
        <v>7.6999999999999999E-2</v>
      </c>
    </row>
    <row r="145" spans="1:10" ht="27.75" customHeight="1" x14ac:dyDescent="0.2">
      <c r="A145" s="170" t="s">
        <v>371</v>
      </c>
      <c r="B145" s="175"/>
      <c r="C145" s="120" t="s">
        <v>75</v>
      </c>
      <c r="D145" s="151">
        <v>0.68700000000000006</v>
      </c>
      <c r="E145" s="152">
        <v>0.24</v>
      </c>
      <c r="F145" s="153">
        <v>5.0999999999999997E-2</v>
      </c>
      <c r="G145" s="192">
        <v>0.71</v>
      </c>
      <c r="H145" s="193"/>
      <c r="I145" s="194"/>
      <c r="J145" s="193"/>
    </row>
    <row r="146" spans="1:10" ht="27.75" customHeight="1" x14ac:dyDescent="0.2">
      <c r="A146" s="170" t="s">
        <v>372</v>
      </c>
      <c r="B146" s="175"/>
      <c r="C146" s="120">
        <v>2</v>
      </c>
      <c r="D146" s="151">
        <v>0.68700000000000006</v>
      </c>
      <c r="E146" s="152">
        <v>0.24</v>
      </c>
      <c r="F146" s="153">
        <v>5.0999999999999997E-2</v>
      </c>
      <c r="G146" s="193"/>
      <c r="H146" s="193"/>
      <c r="I146" s="194"/>
      <c r="J146" s="193"/>
    </row>
    <row r="147" spans="1:10" ht="27.75" customHeight="1" x14ac:dyDescent="0.2">
      <c r="A147" s="170" t="s">
        <v>373</v>
      </c>
      <c r="B147" s="175"/>
      <c r="C147" s="120" t="s">
        <v>79</v>
      </c>
      <c r="D147" s="151">
        <v>0.83</v>
      </c>
      <c r="E147" s="152">
        <v>0.28999999999999998</v>
      </c>
      <c r="F147" s="153">
        <v>6.2E-2</v>
      </c>
      <c r="G147" s="192">
        <v>1.66</v>
      </c>
      <c r="H147" s="193"/>
      <c r="I147" s="194"/>
      <c r="J147" s="193"/>
    </row>
    <row r="148" spans="1:10" ht="27.75" customHeight="1" x14ac:dyDescent="0.2">
      <c r="A148" s="170" t="s">
        <v>374</v>
      </c>
      <c r="B148" s="19"/>
      <c r="C148" s="120" t="s">
        <v>79</v>
      </c>
      <c r="D148" s="151">
        <v>0.83</v>
      </c>
      <c r="E148" s="152">
        <v>0.28999999999999998</v>
      </c>
      <c r="F148" s="153">
        <v>6.2E-2</v>
      </c>
      <c r="G148" s="192">
        <v>1.51</v>
      </c>
      <c r="H148" s="193"/>
      <c r="I148" s="194"/>
      <c r="J148" s="193"/>
    </row>
    <row r="149" spans="1:10" ht="27.75" customHeight="1" x14ac:dyDescent="0.2">
      <c r="A149" s="170" t="s">
        <v>375</v>
      </c>
      <c r="B149" s="19"/>
      <c r="C149" s="120" t="s">
        <v>79</v>
      </c>
      <c r="D149" s="151">
        <v>0.83</v>
      </c>
      <c r="E149" s="152">
        <v>0.28999999999999998</v>
      </c>
      <c r="F149" s="153">
        <v>6.2E-2</v>
      </c>
      <c r="G149" s="192">
        <v>0.82</v>
      </c>
      <c r="H149" s="193"/>
      <c r="I149" s="194"/>
      <c r="J149" s="193"/>
    </row>
    <row r="150" spans="1:10" ht="27.75" customHeight="1" x14ac:dyDescent="0.2">
      <c r="A150" s="170" t="s">
        <v>376</v>
      </c>
      <c r="B150" s="19"/>
      <c r="C150" s="120" t="s">
        <v>79</v>
      </c>
      <c r="D150" s="151">
        <v>0.82599999999999996</v>
      </c>
      <c r="E150" s="152">
        <v>0.28499999999999998</v>
      </c>
      <c r="F150" s="153">
        <v>5.7000000000000002E-2</v>
      </c>
      <c r="G150" s="192">
        <v>0</v>
      </c>
      <c r="H150" s="193"/>
      <c r="I150" s="194"/>
      <c r="J150" s="193"/>
    </row>
    <row r="151" spans="1:10" ht="27.75" customHeight="1" x14ac:dyDescent="0.2">
      <c r="A151" s="170" t="s">
        <v>377</v>
      </c>
      <c r="B151" s="19"/>
      <c r="C151" s="120" t="s">
        <v>79</v>
      </c>
      <c r="D151" s="151">
        <v>0.80300000000000005</v>
      </c>
      <c r="E151" s="152">
        <v>0.26200000000000001</v>
      </c>
      <c r="F151" s="153">
        <v>3.5000000000000003E-2</v>
      </c>
      <c r="G151" s="192">
        <v>0</v>
      </c>
      <c r="H151" s="193"/>
      <c r="I151" s="194"/>
      <c r="J151" s="193"/>
    </row>
    <row r="152" spans="1:10" ht="27.75" customHeight="1" x14ac:dyDescent="0.2">
      <c r="A152" s="170" t="s">
        <v>378</v>
      </c>
      <c r="B152" s="19"/>
      <c r="C152" s="120">
        <v>4</v>
      </c>
      <c r="D152" s="151">
        <v>0.83</v>
      </c>
      <c r="E152" s="152">
        <v>0.28999999999999998</v>
      </c>
      <c r="F152" s="153">
        <v>6.2E-2</v>
      </c>
      <c r="G152" s="193"/>
      <c r="H152" s="193"/>
      <c r="I152" s="194"/>
      <c r="J152" s="193"/>
    </row>
    <row r="153" spans="1:10" ht="27.75" customHeight="1" x14ac:dyDescent="0.2">
      <c r="A153" s="170" t="s">
        <v>379</v>
      </c>
      <c r="B153" s="19"/>
      <c r="C153" s="120">
        <v>0</v>
      </c>
      <c r="D153" s="151">
        <v>0.51300000000000001</v>
      </c>
      <c r="E153" s="152">
        <v>0.17</v>
      </c>
      <c r="F153" s="153">
        <v>4.1000000000000002E-2</v>
      </c>
      <c r="G153" s="192">
        <v>4.3899999999999997</v>
      </c>
      <c r="H153" s="192">
        <v>0.83</v>
      </c>
      <c r="I153" s="195">
        <v>0.83</v>
      </c>
      <c r="J153" s="196">
        <v>2.5999999999999999E-2</v>
      </c>
    </row>
    <row r="154" spans="1:10" ht="27.75" customHeight="1" x14ac:dyDescent="0.2">
      <c r="A154" s="170" t="s">
        <v>380</v>
      </c>
      <c r="B154" s="19"/>
      <c r="C154" s="120">
        <v>0</v>
      </c>
      <c r="D154" s="151">
        <v>0.49299999999999999</v>
      </c>
      <c r="E154" s="152">
        <v>0.15</v>
      </c>
      <c r="F154" s="153">
        <v>2.1000000000000001E-2</v>
      </c>
      <c r="G154" s="192">
        <v>0</v>
      </c>
      <c r="H154" s="192">
        <v>0.83</v>
      </c>
      <c r="I154" s="195">
        <v>0.83</v>
      </c>
      <c r="J154" s="196">
        <v>2.5999999999999999E-2</v>
      </c>
    </row>
    <row r="155" spans="1:10" ht="27.75" customHeight="1" x14ac:dyDescent="0.2">
      <c r="A155" s="170" t="s">
        <v>381</v>
      </c>
      <c r="B155" s="19"/>
      <c r="C155" s="120">
        <v>0</v>
      </c>
      <c r="D155" s="151">
        <v>0.48299999999999998</v>
      </c>
      <c r="E155" s="152">
        <v>0.13900000000000001</v>
      </c>
      <c r="F155" s="153">
        <v>1.7999999999999999E-2</v>
      </c>
      <c r="G155" s="192">
        <v>0</v>
      </c>
      <c r="H155" s="192">
        <v>0.83</v>
      </c>
      <c r="I155" s="195">
        <v>0.83</v>
      </c>
      <c r="J155" s="196">
        <v>2.5999999999999999E-2</v>
      </c>
    </row>
    <row r="156" spans="1:10" ht="27.75" customHeight="1" x14ac:dyDescent="0.2">
      <c r="A156" s="170" t="s">
        <v>382</v>
      </c>
      <c r="B156" s="19"/>
      <c r="C156" s="120">
        <v>0</v>
      </c>
      <c r="D156" s="151">
        <v>0.47699999999999998</v>
      </c>
      <c r="E156" s="152">
        <v>0.13300000000000001</v>
      </c>
      <c r="F156" s="153">
        <v>1.7999999999999999E-2</v>
      </c>
      <c r="G156" s="192">
        <v>0</v>
      </c>
      <c r="H156" s="192">
        <v>0.83</v>
      </c>
      <c r="I156" s="195">
        <v>0.83</v>
      </c>
      <c r="J156" s="196">
        <v>2.5999999999999999E-2</v>
      </c>
    </row>
    <row r="157" spans="1:10" ht="27.75" customHeight="1" x14ac:dyDescent="0.2">
      <c r="A157" s="170" t="s">
        <v>383</v>
      </c>
      <c r="B157" s="19"/>
      <c r="C157" s="120">
        <v>0</v>
      </c>
      <c r="D157" s="151">
        <v>0.47099999999999997</v>
      </c>
      <c r="E157" s="152">
        <v>0.127</v>
      </c>
      <c r="F157" s="153">
        <v>1.7999999999999999E-2</v>
      </c>
      <c r="G157" s="192">
        <v>0</v>
      </c>
      <c r="H157" s="192">
        <v>0.83</v>
      </c>
      <c r="I157" s="195">
        <v>0.83</v>
      </c>
      <c r="J157" s="196">
        <v>2.5999999999999999E-2</v>
      </c>
    </row>
    <row r="158" spans="1:10" ht="27.75" customHeight="1" x14ac:dyDescent="0.2">
      <c r="A158" s="170" t="s">
        <v>384</v>
      </c>
      <c r="B158" s="19"/>
      <c r="C158" s="120">
        <v>0</v>
      </c>
      <c r="D158" s="151">
        <v>0.32300000000000001</v>
      </c>
      <c r="E158" s="152">
        <v>8.2000000000000003E-2</v>
      </c>
      <c r="F158" s="153">
        <v>3.2000000000000001E-2</v>
      </c>
      <c r="G158" s="192">
        <v>15.68</v>
      </c>
      <c r="H158" s="192">
        <v>1.52</v>
      </c>
      <c r="I158" s="195">
        <v>1.52</v>
      </c>
      <c r="J158" s="196">
        <v>1.4999999999999999E-2</v>
      </c>
    </row>
    <row r="159" spans="1:10" ht="27.75" customHeight="1" x14ac:dyDescent="0.2">
      <c r="A159" s="170" t="s">
        <v>385</v>
      </c>
      <c r="B159" s="19"/>
      <c r="C159" s="120">
        <v>0</v>
      </c>
      <c r="D159" s="151">
        <v>0.29399999999999998</v>
      </c>
      <c r="E159" s="152">
        <v>5.3999999999999999E-2</v>
      </c>
      <c r="F159" s="153">
        <v>4.0000000000000001E-3</v>
      </c>
      <c r="G159" s="192">
        <v>9.49</v>
      </c>
      <c r="H159" s="192">
        <v>1.52</v>
      </c>
      <c r="I159" s="195">
        <v>1.52</v>
      </c>
      <c r="J159" s="196">
        <v>1.4999999999999999E-2</v>
      </c>
    </row>
    <row r="160" spans="1:10" ht="27.75" customHeight="1" x14ac:dyDescent="0.2">
      <c r="A160" s="170" t="s">
        <v>386</v>
      </c>
      <c r="B160" s="19"/>
      <c r="C160" s="120">
        <v>0</v>
      </c>
      <c r="D160" s="151">
        <v>0.28000000000000003</v>
      </c>
      <c r="E160" s="152">
        <v>3.9E-2</v>
      </c>
      <c r="F160" s="153">
        <v>0</v>
      </c>
      <c r="G160" s="192">
        <v>9.49</v>
      </c>
      <c r="H160" s="192">
        <v>1.52</v>
      </c>
      <c r="I160" s="195">
        <v>1.52</v>
      </c>
      <c r="J160" s="196">
        <v>1.4999999999999999E-2</v>
      </c>
    </row>
    <row r="161" spans="1:10" ht="27.75" customHeight="1" x14ac:dyDescent="0.2">
      <c r="A161" s="170" t="s">
        <v>387</v>
      </c>
      <c r="B161" s="19"/>
      <c r="C161" s="120">
        <v>0</v>
      </c>
      <c r="D161" s="151">
        <v>0.27100000000000002</v>
      </c>
      <c r="E161" s="152">
        <v>0.03</v>
      </c>
      <c r="F161" s="153">
        <v>0</v>
      </c>
      <c r="G161" s="192">
        <v>9.49</v>
      </c>
      <c r="H161" s="192">
        <v>1.52</v>
      </c>
      <c r="I161" s="195">
        <v>1.52</v>
      </c>
      <c r="J161" s="196">
        <v>1.4999999999999999E-2</v>
      </c>
    </row>
    <row r="162" spans="1:10" ht="27.75" customHeight="1" x14ac:dyDescent="0.2">
      <c r="A162" s="170" t="s">
        <v>388</v>
      </c>
      <c r="B162" s="19"/>
      <c r="C162" s="120">
        <v>0</v>
      </c>
      <c r="D162" s="151">
        <v>0.26300000000000001</v>
      </c>
      <c r="E162" s="152">
        <v>2.1999999999999999E-2</v>
      </c>
      <c r="F162" s="153">
        <v>0</v>
      </c>
      <c r="G162" s="192">
        <v>9.49</v>
      </c>
      <c r="H162" s="192">
        <v>1.52</v>
      </c>
      <c r="I162" s="195">
        <v>1.52</v>
      </c>
      <c r="J162" s="196">
        <v>1.4999999999999999E-2</v>
      </c>
    </row>
    <row r="163" spans="1:10" ht="27.75" customHeight="1" x14ac:dyDescent="0.2">
      <c r="A163" s="170" t="s">
        <v>389</v>
      </c>
      <c r="B163" s="19"/>
      <c r="C163" s="120">
        <v>0</v>
      </c>
      <c r="D163" s="151">
        <v>0.18</v>
      </c>
      <c r="E163" s="152">
        <v>4.8000000000000001E-2</v>
      </c>
      <c r="F163" s="153">
        <v>0.03</v>
      </c>
      <c r="G163" s="192">
        <v>75.3</v>
      </c>
      <c r="H163" s="192">
        <v>1.84</v>
      </c>
      <c r="I163" s="195">
        <v>1.84</v>
      </c>
      <c r="J163" s="196">
        <v>8.9999999999999993E-3</v>
      </c>
    </row>
    <row r="164" spans="1:10" ht="27.75" customHeight="1" x14ac:dyDescent="0.2">
      <c r="A164" s="170" t="s">
        <v>390</v>
      </c>
      <c r="B164" s="19"/>
      <c r="C164" s="120">
        <v>0</v>
      </c>
      <c r="D164" s="151">
        <v>0.18</v>
      </c>
      <c r="E164" s="152">
        <v>4.8000000000000001E-2</v>
      </c>
      <c r="F164" s="153">
        <v>0.03</v>
      </c>
      <c r="G164" s="192">
        <v>10.220000000000001</v>
      </c>
      <c r="H164" s="192">
        <v>1.84</v>
      </c>
      <c r="I164" s="195">
        <v>1.84</v>
      </c>
      <c r="J164" s="196">
        <v>8.9999999999999993E-3</v>
      </c>
    </row>
    <row r="165" spans="1:10" ht="27.75" customHeight="1" x14ac:dyDescent="0.2">
      <c r="A165" s="170" t="s">
        <v>391</v>
      </c>
      <c r="B165" s="19"/>
      <c r="C165" s="120">
        <v>0</v>
      </c>
      <c r="D165" s="151">
        <v>0.13400000000000001</v>
      </c>
      <c r="E165" s="152">
        <v>2E-3</v>
      </c>
      <c r="F165" s="153">
        <v>0</v>
      </c>
      <c r="G165" s="192">
        <v>0</v>
      </c>
      <c r="H165" s="192">
        <v>1.84</v>
      </c>
      <c r="I165" s="195">
        <v>1.84</v>
      </c>
      <c r="J165" s="196">
        <v>8.9999999999999993E-3</v>
      </c>
    </row>
    <row r="166" spans="1:10" ht="27.75" customHeight="1" x14ac:dyDescent="0.2">
      <c r="A166" s="170" t="s">
        <v>392</v>
      </c>
      <c r="B166" s="19"/>
      <c r="C166" s="120">
        <v>0</v>
      </c>
      <c r="D166" s="151">
        <v>0.06</v>
      </c>
      <c r="E166" s="152">
        <v>0</v>
      </c>
      <c r="F166" s="153">
        <v>0</v>
      </c>
      <c r="G166" s="192">
        <v>0</v>
      </c>
      <c r="H166" s="192">
        <v>1.84</v>
      </c>
      <c r="I166" s="195">
        <v>1.84</v>
      </c>
      <c r="J166" s="196">
        <v>8.9999999999999993E-3</v>
      </c>
    </row>
    <row r="167" spans="1:10" ht="27.75" customHeight="1" x14ac:dyDescent="0.2">
      <c r="A167" s="170" t="s">
        <v>393</v>
      </c>
      <c r="B167" s="19"/>
      <c r="C167" s="120">
        <v>0</v>
      </c>
      <c r="D167" s="151">
        <v>0</v>
      </c>
      <c r="E167" s="152">
        <v>0</v>
      </c>
      <c r="F167" s="153">
        <v>0</v>
      </c>
      <c r="G167" s="192">
        <v>0</v>
      </c>
      <c r="H167" s="192">
        <v>1.84</v>
      </c>
      <c r="I167" s="195">
        <v>1.84</v>
      </c>
      <c r="J167" s="196">
        <v>8.9999999999999993E-3</v>
      </c>
    </row>
    <row r="168" spans="1:10" ht="27.75" customHeight="1" x14ac:dyDescent="0.2">
      <c r="A168" s="170" t="s">
        <v>394</v>
      </c>
      <c r="B168" s="19"/>
      <c r="C168" s="120" t="s">
        <v>122</v>
      </c>
      <c r="D168" s="154">
        <v>1.659</v>
      </c>
      <c r="E168" s="155">
        <v>0.53800000000000003</v>
      </c>
      <c r="F168" s="153">
        <v>0.41099999999999998</v>
      </c>
      <c r="G168" s="193"/>
      <c r="H168" s="193"/>
      <c r="I168" s="194"/>
      <c r="J168" s="193"/>
    </row>
    <row r="169" spans="1:10" ht="27.75" customHeight="1" x14ac:dyDescent="0.2">
      <c r="A169" s="170" t="s">
        <v>395</v>
      </c>
      <c r="B169" s="19"/>
      <c r="C169" s="120">
        <v>0</v>
      </c>
      <c r="D169" s="151">
        <v>-0.71</v>
      </c>
      <c r="E169" s="152">
        <v>-0.248</v>
      </c>
      <c r="F169" s="153">
        <v>-5.2999999999999999E-2</v>
      </c>
      <c r="G169" s="192">
        <v>0</v>
      </c>
      <c r="H169" s="193"/>
      <c r="I169" s="194"/>
      <c r="J169" s="193"/>
    </row>
    <row r="170" spans="1:10" ht="27.75" customHeight="1" x14ac:dyDescent="0.2">
      <c r="A170" s="170" t="s">
        <v>396</v>
      </c>
      <c r="B170" s="19"/>
      <c r="C170" s="120">
        <v>0</v>
      </c>
      <c r="D170" s="151">
        <v>-0.66600000000000004</v>
      </c>
      <c r="E170" s="152">
        <v>-0.22600000000000001</v>
      </c>
      <c r="F170" s="153">
        <v>-5.0999999999999997E-2</v>
      </c>
      <c r="G170" s="192">
        <v>0</v>
      </c>
      <c r="H170" s="193"/>
      <c r="I170" s="194"/>
      <c r="J170" s="193"/>
    </row>
    <row r="171" spans="1:10" ht="27.75" customHeight="1" x14ac:dyDescent="0.2">
      <c r="A171" s="170" t="s">
        <v>397</v>
      </c>
      <c r="B171" s="19"/>
      <c r="C171" s="120">
        <v>0</v>
      </c>
      <c r="D171" s="151">
        <v>-0.71</v>
      </c>
      <c r="E171" s="152">
        <v>-0.248</v>
      </c>
      <c r="F171" s="153">
        <v>-5.2999999999999999E-2</v>
      </c>
      <c r="G171" s="192">
        <v>0</v>
      </c>
      <c r="H171" s="193"/>
      <c r="I171" s="194"/>
      <c r="J171" s="196">
        <v>4.2000000000000003E-2</v>
      </c>
    </row>
    <row r="172" spans="1:10" ht="27.75" customHeight="1" x14ac:dyDescent="0.2">
      <c r="A172" s="170" t="s">
        <v>398</v>
      </c>
      <c r="B172" s="19"/>
      <c r="C172" s="120">
        <v>0</v>
      </c>
      <c r="D172" s="151">
        <v>-0.66600000000000004</v>
      </c>
      <c r="E172" s="152">
        <v>-0.22600000000000001</v>
      </c>
      <c r="F172" s="153">
        <v>-5.0999999999999997E-2</v>
      </c>
      <c r="G172" s="192">
        <v>0</v>
      </c>
      <c r="H172" s="193"/>
      <c r="I172" s="194"/>
      <c r="J172" s="196">
        <v>3.5000000000000003E-2</v>
      </c>
    </row>
    <row r="173" spans="1:10" ht="27.75" customHeight="1" x14ac:dyDescent="0.2">
      <c r="A173" s="170" t="s">
        <v>399</v>
      </c>
      <c r="B173" s="19"/>
      <c r="C173" s="120">
        <v>0</v>
      </c>
      <c r="D173" s="151">
        <v>-0.67100000000000004</v>
      </c>
      <c r="E173" s="152">
        <v>-0.17</v>
      </c>
      <c r="F173" s="153">
        <v>-6.7000000000000004E-2</v>
      </c>
      <c r="G173" s="192">
        <v>213.57</v>
      </c>
      <c r="H173" s="193"/>
      <c r="I173" s="194"/>
      <c r="J173" s="196">
        <v>6.5000000000000002E-2</v>
      </c>
    </row>
    <row r="174" spans="1:10" ht="27.75" customHeight="1" x14ac:dyDescent="0.2">
      <c r="A174" s="170" t="s">
        <v>400</v>
      </c>
      <c r="B174" s="19"/>
      <c r="C174" s="120" t="s">
        <v>75</v>
      </c>
      <c r="D174" s="151">
        <v>0.68700000000000006</v>
      </c>
      <c r="E174" s="152">
        <v>0.24</v>
      </c>
      <c r="F174" s="153">
        <v>5.0999999999999997E-2</v>
      </c>
      <c r="G174" s="192">
        <v>0.71</v>
      </c>
      <c r="H174" s="193"/>
      <c r="I174" s="194"/>
      <c r="J174" s="193"/>
    </row>
    <row r="175" spans="1:10" ht="27.75" customHeight="1" x14ac:dyDescent="0.2">
      <c r="A175" s="170" t="s">
        <v>401</v>
      </c>
      <c r="B175" s="19"/>
      <c r="C175" s="120">
        <v>2</v>
      </c>
      <c r="D175" s="151">
        <v>0.68700000000000006</v>
      </c>
      <c r="E175" s="152">
        <v>0.24</v>
      </c>
      <c r="F175" s="153">
        <v>5.0999999999999997E-2</v>
      </c>
      <c r="G175" s="193"/>
      <c r="H175" s="193"/>
      <c r="I175" s="194"/>
      <c r="J175" s="193"/>
    </row>
    <row r="176" spans="1:10" ht="27.75" customHeight="1" x14ac:dyDescent="0.2">
      <c r="A176" s="170" t="s">
        <v>402</v>
      </c>
      <c r="B176" s="19"/>
      <c r="C176" s="120" t="s">
        <v>79</v>
      </c>
      <c r="D176" s="151">
        <v>0.83</v>
      </c>
      <c r="E176" s="152">
        <v>0.28999999999999998</v>
      </c>
      <c r="F176" s="153">
        <v>6.2E-2</v>
      </c>
      <c r="G176" s="192">
        <v>1.66</v>
      </c>
      <c r="H176" s="193"/>
      <c r="I176" s="194"/>
      <c r="J176" s="193"/>
    </row>
    <row r="177" spans="1:10" ht="27.75" customHeight="1" x14ac:dyDescent="0.2">
      <c r="A177" s="170" t="s">
        <v>403</v>
      </c>
      <c r="B177" s="19"/>
      <c r="C177" s="120" t="s">
        <v>79</v>
      </c>
      <c r="D177" s="151">
        <v>0.83</v>
      </c>
      <c r="E177" s="152">
        <v>0.28999999999999998</v>
      </c>
      <c r="F177" s="153">
        <v>6.2E-2</v>
      </c>
      <c r="G177" s="192">
        <v>1.51</v>
      </c>
      <c r="H177" s="193"/>
      <c r="I177" s="194"/>
      <c r="J177" s="193"/>
    </row>
    <row r="178" spans="1:10" ht="27.75" customHeight="1" x14ac:dyDescent="0.2">
      <c r="A178" s="170" t="s">
        <v>404</v>
      </c>
      <c r="B178" s="19"/>
      <c r="C178" s="120" t="s">
        <v>79</v>
      </c>
      <c r="D178" s="151">
        <v>0.83</v>
      </c>
      <c r="E178" s="152">
        <v>0.28999999999999998</v>
      </c>
      <c r="F178" s="153">
        <v>6.2E-2</v>
      </c>
      <c r="G178" s="192">
        <v>0.82</v>
      </c>
      <c r="H178" s="193"/>
      <c r="I178" s="194"/>
      <c r="J178" s="193"/>
    </row>
    <row r="179" spans="1:10" ht="27.75" customHeight="1" x14ac:dyDescent="0.2">
      <c r="A179" s="170" t="s">
        <v>405</v>
      </c>
      <c r="B179" s="19"/>
      <c r="C179" s="120" t="s">
        <v>79</v>
      </c>
      <c r="D179" s="151">
        <v>0.82599999999999996</v>
      </c>
      <c r="E179" s="152">
        <v>0.28499999999999998</v>
      </c>
      <c r="F179" s="153">
        <v>5.7000000000000002E-2</v>
      </c>
      <c r="G179" s="192">
        <v>0</v>
      </c>
      <c r="H179" s="193"/>
      <c r="I179" s="194"/>
      <c r="J179" s="193"/>
    </row>
    <row r="180" spans="1:10" ht="27.75" customHeight="1" x14ac:dyDescent="0.2">
      <c r="A180" s="170" t="s">
        <v>406</v>
      </c>
      <c r="B180" s="19"/>
      <c r="C180" s="120" t="s">
        <v>79</v>
      </c>
      <c r="D180" s="151">
        <v>0.80300000000000005</v>
      </c>
      <c r="E180" s="152">
        <v>0.26200000000000001</v>
      </c>
      <c r="F180" s="153">
        <v>3.5000000000000003E-2</v>
      </c>
      <c r="G180" s="192">
        <v>0</v>
      </c>
      <c r="H180" s="193"/>
      <c r="I180" s="194"/>
      <c r="J180" s="193"/>
    </row>
    <row r="181" spans="1:10" ht="27.75" customHeight="1" x14ac:dyDescent="0.2">
      <c r="A181" s="170" t="s">
        <v>407</v>
      </c>
      <c r="B181" s="19"/>
      <c r="C181" s="120">
        <v>4</v>
      </c>
      <c r="D181" s="151">
        <v>0.83</v>
      </c>
      <c r="E181" s="152">
        <v>0.28999999999999998</v>
      </c>
      <c r="F181" s="153">
        <v>6.2E-2</v>
      </c>
      <c r="G181" s="193"/>
      <c r="H181" s="193"/>
      <c r="I181" s="194"/>
      <c r="J181" s="193"/>
    </row>
    <row r="182" spans="1:10" ht="27.75" customHeight="1" x14ac:dyDescent="0.2">
      <c r="A182" s="170" t="s">
        <v>408</v>
      </c>
      <c r="B182" s="19"/>
      <c r="C182" s="120">
        <v>0</v>
      </c>
      <c r="D182" s="151">
        <v>0.51300000000000001</v>
      </c>
      <c r="E182" s="152">
        <v>0.17</v>
      </c>
      <c r="F182" s="153">
        <v>4.1000000000000002E-2</v>
      </c>
      <c r="G182" s="192">
        <v>4.3899999999999997</v>
      </c>
      <c r="H182" s="192">
        <v>0.83</v>
      </c>
      <c r="I182" s="195">
        <v>0.83</v>
      </c>
      <c r="J182" s="196">
        <v>2.5999999999999999E-2</v>
      </c>
    </row>
    <row r="183" spans="1:10" ht="27.75" customHeight="1" x14ac:dyDescent="0.2">
      <c r="A183" s="170" t="s">
        <v>409</v>
      </c>
      <c r="B183" s="19"/>
      <c r="C183" s="120">
        <v>0</v>
      </c>
      <c r="D183" s="151">
        <v>0.49299999999999999</v>
      </c>
      <c r="E183" s="152">
        <v>0.15</v>
      </c>
      <c r="F183" s="153">
        <v>2.1000000000000001E-2</v>
      </c>
      <c r="G183" s="192">
        <v>0</v>
      </c>
      <c r="H183" s="192">
        <v>0.83</v>
      </c>
      <c r="I183" s="195">
        <v>0.83</v>
      </c>
      <c r="J183" s="196">
        <v>2.5999999999999999E-2</v>
      </c>
    </row>
    <row r="184" spans="1:10" ht="27.75" customHeight="1" x14ac:dyDescent="0.2">
      <c r="A184" s="170" t="s">
        <v>410</v>
      </c>
      <c r="B184" s="19"/>
      <c r="C184" s="120">
        <v>0</v>
      </c>
      <c r="D184" s="151">
        <v>0.48299999999999998</v>
      </c>
      <c r="E184" s="152">
        <v>0.13900000000000001</v>
      </c>
      <c r="F184" s="153">
        <v>1.7999999999999999E-2</v>
      </c>
      <c r="G184" s="192">
        <v>0</v>
      </c>
      <c r="H184" s="192">
        <v>0.83</v>
      </c>
      <c r="I184" s="195">
        <v>0.83</v>
      </c>
      <c r="J184" s="196">
        <v>2.5999999999999999E-2</v>
      </c>
    </row>
    <row r="185" spans="1:10" ht="27.75" customHeight="1" x14ac:dyDescent="0.2">
      <c r="A185" s="170" t="s">
        <v>411</v>
      </c>
      <c r="B185" s="19"/>
      <c r="C185" s="120">
        <v>0</v>
      </c>
      <c r="D185" s="151">
        <v>0.47699999999999998</v>
      </c>
      <c r="E185" s="152">
        <v>0.13300000000000001</v>
      </c>
      <c r="F185" s="153">
        <v>1.7999999999999999E-2</v>
      </c>
      <c r="G185" s="192">
        <v>0</v>
      </c>
      <c r="H185" s="192">
        <v>0.83</v>
      </c>
      <c r="I185" s="195">
        <v>0.83</v>
      </c>
      <c r="J185" s="196">
        <v>2.5999999999999999E-2</v>
      </c>
    </row>
    <row r="186" spans="1:10" ht="27.75" customHeight="1" x14ac:dyDescent="0.2">
      <c r="A186" s="170" t="s">
        <v>412</v>
      </c>
      <c r="B186" s="19"/>
      <c r="C186" s="120">
        <v>0</v>
      </c>
      <c r="D186" s="151">
        <v>0.47099999999999997</v>
      </c>
      <c r="E186" s="152">
        <v>0.127</v>
      </c>
      <c r="F186" s="153">
        <v>1.7999999999999999E-2</v>
      </c>
      <c r="G186" s="192">
        <v>0</v>
      </c>
      <c r="H186" s="192">
        <v>0.83</v>
      </c>
      <c r="I186" s="195">
        <v>0.83</v>
      </c>
      <c r="J186" s="196">
        <v>2.5999999999999999E-2</v>
      </c>
    </row>
    <row r="187" spans="1:10" ht="27.75" customHeight="1" x14ac:dyDescent="0.2">
      <c r="A187" s="170" t="s">
        <v>413</v>
      </c>
      <c r="B187" s="19"/>
      <c r="C187" s="120">
        <v>0</v>
      </c>
      <c r="D187" s="151">
        <v>0.32300000000000001</v>
      </c>
      <c r="E187" s="152">
        <v>8.2000000000000003E-2</v>
      </c>
      <c r="F187" s="153">
        <v>3.2000000000000001E-2</v>
      </c>
      <c r="G187" s="192">
        <v>15.68</v>
      </c>
      <c r="H187" s="192">
        <v>1.52</v>
      </c>
      <c r="I187" s="195">
        <v>1.52</v>
      </c>
      <c r="J187" s="196">
        <v>1.4999999999999999E-2</v>
      </c>
    </row>
    <row r="188" spans="1:10" ht="27.75" customHeight="1" x14ac:dyDescent="0.2">
      <c r="A188" s="170" t="s">
        <v>414</v>
      </c>
      <c r="B188" s="19"/>
      <c r="C188" s="120">
        <v>0</v>
      </c>
      <c r="D188" s="151">
        <v>0.29399999999999998</v>
      </c>
      <c r="E188" s="152">
        <v>5.3999999999999999E-2</v>
      </c>
      <c r="F188" s="153">
        <v>4.0000000000000001E-3</v>
      </c>
      <c r="G188" s="192">
        <v>9.49</v>
      </c>
      <c r="H188" s="192">
        <v>1.52</v>
      </c>
      <c r="I188" s="195">
        <v>1.52</v>
      </c>
      <c r="J188" s="196">
        <v>1.4999999999999999E-2</v>
      </c>
    </row>
    <row r="189" spans="1:10" ht="27.75" customHeight="1" x14ac:dyDescent="0.2">
      <c r="A189" s="170" t="s">
        <v>415</v>
      </c>
      <c r="B189" s="19"/>
      <c r="C189" s="120">
        <v>0</v>
      </c>
      <c r="D189" s="151">
        <v>0.28000000000000003</v>
      </c>
      <c r="E189" s="152">
        <v>3.9E-2</v>
      </c>
      <c r="F189" s="153">
        <v>0</v>
      </c>
      <c r="G189" s="192">
        <v>9.49</v>
      </c>
      <c r="H189" s="192">
        <v>1.52</v>
      </c>
      <c r="I189" s="195">
        <v>1.52</v>
      </c>
      <c r="J189" s="196">
        <v>1.4999999999999999E-2</v>
      </c>
    </row>
    <row r="190" spans="1:10" ht="27.75" customHeight="1" x14ac:dyDescent="0.2">
      <c r="A190" s="170" t="s">
        <v>416</v>
      </c>
      <c r="B190" s="19"/>
      <c r="C190" s="120">
        <v>0</v>
      </c>
      <c r="D190" s="151">
        <v>0.27100000000000002</v>
      </c>
      <c r="E190" s="152">
        <v>0.03</v>
      </c>
      <c r="F190" s="153">
        <v>0</v>
      </c>
      <c r="G190" s="192">
        <v>9.49</v>
      </c>
      <c r="H190" s="192">
        <v>1.52</v>
      </c>
      <c r="I190" s="195">
        <v>1.52</v>
      </c>
      <c r="J190" s="196">
        <v>1.4999999999999999E-2</v>
      </c>
    </row>
    <row r="191" spans="1:10" ht="27.75" customHeight="1" x14ac:dyDescent="0.2">
      <c r="A191" s="170" t="s">
        <v>417</v>
      </c>
      <c r="B191" s="19"/>
      <c r="C191" s="120">
        <v>0</v>
      </c>
      <c r="D191" s="151">
        <v>0.26300000000000001</v>
      </c>
      <c r="E191" s="152">
        <v>2.1999999999999999E-2</v>
      </c>
      <c r="F191" s="153">
        <v>0</v>
      </c>
      <c r="G191" s="192">
        <v>9.49</v>
      </c>
      <c r="H191" s="192">
        <v>1.52</v>
      </c>
      <c r="I191" s="195">
        <v>1.52</v>
      </c>
      <c r="J191" s="196">
        <v>1.4999999999999999E-2</v>
      </c>
    </row>
    <row r="192" spans="1:10" ht="27.75" customHeight="1" x14ac:dyDescent="0.2">
      <c r="A192" s="170" t="s">
        <v>418</v>
      </c>
      <c r="B192" s="19"/>
      <c r="C192" s="120">
        <v>0</v>
      </c>
      <c r="D192" s="151">
        <v>0.18</v>
      </c>
      <c r="E192" s="152">
        <v>4.8000000000000001E-2</v>
      </c>
      <c r="F192" s="153">
        <v>0.03</v>
      </c>
      <c r="G192" s="192">
        <v>75.3</v>
      </c>
      <c r="H192" s="192">
        <v>1.84</v>
      </c>
      <c r="I192" s="195">
        <v>1.84</v>
      </c>
      <c r="J192" s="196">
        <v>8.9999999999999993E-3</v>
      </c>
    </row>
    <row r="193" spans="1:10" ht="27.75" customHeight="1" x14ac:dyDescent="0.2">
      <c r="A193" s="170" t="s">
        <v>419</v>
      </c>
      <c r="B193" s="19"/>
      <c r="C193" s="120">
        <v>0</v>
      </c>
      <c r="D193" s="151">
        <v>0.18</v>
      </c>
      <c r="E193" s="152">
        <v>4.8000000000000001E-2</v>
      </c>
      <c r="F193" s="153">
        <v>0.03</v>
      </c>
      <c r="G193" s="192">
        <v>10.220000000000001</v>
      </c>
      <c r="H193" s="192">
        <v>1.84</v>
      </c>
      <c r="I193" s="195">
        <v>1.84</v>
      </c>
      <c r="J193" s="196">
        <v>8.9999999999999993E-3</v>
      </c>
    </row>
    <row r="194" spans="1:10" ht="27.75" customHeight="1" x14ac:dyDescent="0.2">
      <c r="A194" s="170" t="s">
        <v>420</v>
      </c>
      <c r="B194" s="19"/>
      <c r="C194" s="120">
        <v>0</v>
      </c>
      <c r="D194" s="151">
        <v>0.13400000000000001</v>
      </c>
      <c r="E194" s="152">
        <v>2E-3</v>
      </c>
      <c r="F194" s="153">
        <v>0</v>
      </c>
      <c r="G194" s="192">
        <v>0</v>
      </c>
      <c r="H194" s="192">
        <v>1.84</v>
      </c>
      <c r="I194" s="195">
        <v>1.84</v>
      </c>
      <c r="J194" s="196">
        <v>8.9999999999999993E-3</v>
      </c>
    </row>
    <row r="195" spans="1:10" ht="27.75" customHeight="1" x14ac:dyDescent="0.2">
      <c r="A195" s="170" t="s">
        <v>421</v>
      </c>
      <c r="B195" s="19"/>
      <c r="C195" s="120">
        <v>0</v>
      </c>
      <c r="D195" s="151">
        <v>0.06</v>
      </c>
      <c r="E195" s="152">
        <v>0</v>
      </c>
      <c r="F195" s="153">
        <v>0</v>
      </c>
      <c r="G195" s="192">
        <v>0</v>
      </c>
      <c r="H195" s="192">
        <v>1.84</v>
      </c>
      <c r="I195" s="195">
        <v>1.84</v>
      </c>
      <c r="J195" s="196">
        <v>8.9999999999999993E-3</v>
      </c>
    </row>
    <row r="196" spans="1:10" ht="27.75" customHeight="1" x14ac:dyDescent="0.2">
      <c r="A196" s="170" t="s">
        <v>422</v>
      </c>
      <c r="B196" s="19"/>
      <c r="C196" s="120">
        <v>0</v>
      </c>
      <c r="D196" s="151">
        <v>0</v>
      </c>
      <c r="E196" s="152">
        <v>0</v>
      </c>
      <c r="F196" s="153">
        <v>0</v>
      </c>
      <c r="G196" s="192">
        <v>0</v>
      </c>
      <c r="H196" s="192">
        <v>1.84</v>
      </c>
      <c r="I196" s="195">
        <v>1.84</v>
      </c>
      <c r="J196" s="196">
        <v>8.9999999999999993E-3</v>
      </c>
    </row>
    <row r="197" spans="1:10" ht="27.75" customHeight="1" x14ac:dyDescent="0.2">
      <c r="A197" s="170" t="s">
        <v>423</v>
      </c>
      <c r="B197" s="19"/>
      <c r="C197" s="120" t="s">
        <v>122</v>
      </c>
      <c r="D197" s="154">
        <v>1.659</v>
      </c>
      <c r="E197" s="155">
        <v>0.53800000000000003</v>
      </c>
      <c r="F197" s="153">
        <v>0.41099999999999998</v>
      </c>
      <c r="G197" s="193"/>
      <c r="H197" s="193"/>
      <c r="I197" s="194"/>
      <c r="J197" s="193"/>
    </row>
    <row r="198" spans="1:10" ht="27.75" customHeight="1" x14ac:dyDescent="0.2">
      <c r="A198" s="170" t="s">
        <v>424</v>
      </c>
      <c r="B198" s="19"/>
      <c r="C198" s="120">
        <v>0</v>
      </c>
      <c r="D198" s="151">
        <v>-0.71</v>
      </c>
      <c r="E198" s="152">
        <v>-0.248</v>
      </c>
      <c r="F198" s="153">
        <v>-5.2999999999999999E-2</v>
      </c>
      <c r="G198" s="192">
        <v>0</v>
      </c>
      <c r="H198" s="193"/>
      <c r="I198" s="194"/>
      <c r="J198" s="193"/>
    </row>
    <row r="199" spans="1:10" ht="27.75" customHeight="1" x14ac:dyDescent="0.2">
      <c r="A199" s="170" t="s">
        <v>425</v>
      </c>
      <c r="B199" s="19"/>
      <c r="C199" s="120">
        <v>0</v>
      </c>
      <c r="D199" s="151">
        <v>-0.66600000000000004</v>
      </c>
      <c r="E199" s="152">
        <v>-0.22600000000000001</v>
      </c>
      <c r="F199" s="153">
        <v>-5.0999999999999997E-2</v>
      </c>
      <c r="G199" s="192">
        <v>0</v>
      </c>
      <c r="H199" s="193"/>
      <c r="I199" s="194"/>
      <c r="J199" s="193"/>
    </row>
    <row r="200" spans="1:10" ht="27.75" customHeight="1" x14ac:dyDescent="0.2">
      <c r="A200" s="170" t="s">
        <v>426</v>
      </c>
      <c r="B200" s="19"/>
      <c r="C200" s="120">
        <v>0</v>
      </c>
      <c r="D200" s="151">
        <v>-0.71</v>
      </c>
      <c r="E200" s="152">
        <v>-0.248</v>
      </c>
      <c r="F200" s="153">
        <v>-5.2999999999999999E-2</v>
      </c>
      <c r="G200" s="192">
        <v>0</v>
      </c>
      <c r="H200" s="193"/>
      <c r="I200" s="194"/>
      <c r="J200" s="196">
        <v>4.2000000000000003E-2</v>
      </c>
    </row>
    <row r="201" spans="1:10" ht="27.75" customHeight="1" x14ac:dyDescent="0.2">
      <c r="A201" s="170" t="s">
        <v>427</v>
      </c>
      <c r="B201" s="19"/>
      <c r="C201" s="120">
        <v>0</v>
      </c>
      <c r="D201" s="151">
        <v>-0.66600000000000004</v>
      </c>
      <c r="E201" s="152">
        <v>-0.22600000000000001</v>
      </c>
      <c r="F201" s="153">
        <v>-5.0999999999999997E-2</v>
      </c>
      <c r="G201" s="192">
        <v>0</v>
      </c>
      <c r="H201" s="193"/>
      <c r="I201" s="194"/>
      <c r="J201" s="196">
        <v>3.5000000000000003E-2</v>
      </c>
    </row>
    <row r="202" spans="1:10" ht="27.75" customHeight="1" x14ac:dyDescent="0.2">
      <c r="A202" s="170" t="s">
        <v>428</v>
      </c>
      <c r="B202" s="19"/>
      <c r="C202" s="120">
        <v>0</v>
      </c>
      <c r="D202" s="151">
        <v>-0.67100000000000004</v>
      </c>
      <c r="E202" s="152">
        <v>-0.17</v>
      </c>
      <c r="F202" s="153">
        <v>-6.7000000000000004E-2</v>
      </c>
      <c r="G202" s="192">
        <v>213.57</v>
      </c>
      <c r="H202" s="193"/>
      <c r="I202" s="194"/>
      <c r="J202" s="196">
        <v>6.5000000000000002E-2</v>
      </c>
    </row>
  </sheetData>
  <customSheetViews>
    <customSheetView guid="{5032A364-B81A-48DA-88DA-AB3B86B47EE9}" scale="70" fitToPage="1">
      <selection activeCell="D11" sqref="D11"/>
      <pageMargins left="0" right="0" top="0" bottom="0" header="0" footer="0"/>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3">
    <mergeCell ref="B10:D10"/>
    <mergeCell ref="F7:G7"/>
    <mergeCell ref="F8:G8"/>
    <mergeCell ref="F10:G10"/>
    <mergeCell ref="H10:J10"/>
    <mergeCell ref="F9:G9"/>
    <mergeCell ref="F6:G6"/>
    <mergeCell ref="B1:D1"/>
    <mergeCell ref="F1:H1"/>
    <mergeCell ref="A2:J2"/>
    <mergeCell ref="F4:J4"/>
    <mergeCell ref="F5:G5"/>
    <mergeCell ref="A4:D4"/>
  </mergeCells>
  <phoneticPr fontId="12" type="noConversion"/>
  <hyperlinks>
    <hyperlink ref="A1" location="Overview!A1" display="Back to Overview" xr:uid="{00000000-0004-0000-0600-000000000000}"/>
  </hyperlinks>
  <pageMargins left="0.39370078740157483" right="0.35433070866141736" top="0.9055118110236221" bottom="0.55118110236220474" header="0.31496062992125984" footer="0.31496062992125984"/>
  <pageSetup paperSize="9" scale="43" fitToHeight="0" orientation="portrait" r:id="rId2"/>
  <headerFooter differentFirst="1" scaleWithDoc="0">
    <oddFooter>&amp;C&amp;P of &amp;N</oddFooter>
    <firstHeader>&amp;L
Annex 4 - Charges applied to LDNOs in respect of LV and HV Designated Properties connected in their embedded distribution system</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57"/>
  <sheetViews>
    <sheetView topLeftCell="A2" zoomScale="80" zoomScaleNormal="80" zoomScaleSheetLayoutView="100" workbookViewId="0">
      <selection activeCell="E39" sqref="E39"/>
    </sheetView>
  </sheetViews>
  <sheetFormatPr defaultRowHeight="12.75" x14ac:dyDescent="0.2"/>
  <cols>
    <col min="1" max="2" width="14.140625" customWidth="1"/>
    <col min="3" max="7" width="23.85546875" customWidth="1"/>
    <col min="8" max="8" width="25.85546875" customWidth="1"/>
  </cols>
  <sheetData>
    <row r="1" spans="1:11" s="27" customFormat="1" ht="27.75" customHeight="1" x14ac:dyDescent="0.2">
      <c r="A1" s="158" t="s">
        <v>39</v>
      </c>
    </row>
    <row r="2" spans="1:11" s="27" customFormat="1" ht="44.25" customHeight="1" x14ac:dyDescent="0.2">
      <c r="A2" s="279" t="s">
        <v>429</v>
      </c>
      <c r="B2" s="279"/>
      <c r="C2" s="279"/>
      <c r="D2" s="279"/>
      <c r="E2" s="279"/>
      <c r="F2" s="279"/>
      <c r="G2" s="279"/>
    </row>
    <row r="3" spans="1:11" s="27" customFormat="1" ht="47.25" customHeight="1" x14ac:dyDescent="0.2">
      <c r="A3" s="224" t="str">
        <f>Overview!B4&amp; " - Illustrative LLFs for year beginning "&amp;Overview!D4</f>
        <v>Green Generation Energy Networks Cymru Limited - GSP_P - Illustrative LLFs for year beginning 1 April 2026</v>
      </c>
      <c r="B3" s="224"/>
      <c r="C3" s="224"/>
      <c r="D3" s="224"/>
      <c r="E3" s="224"/>
      <c r="F3" s="224"/>
      <c r="G3" s="224"/>
    </row>
    <row r="4" spans="1:11" s="27" customFormat="1" ht="30" customHeight="1" x14ac:dyDescent="0.2">
      <c r="A4" s="275" t="s">
        <v>42</v>
      </c>
      <c r="B4" s="275"/>
      <c r="C4" s="15" t="s">
        <v>430</v>
      </c>
      <c r="D4" s="15" t="s">
        <v>431</v>
      </c>
      <c r="E4" s="15" t="s">
        <v>432</v>
      </c>
      <c r="F4" s="15" t="s">
        <v>433</v>
      </c>
      <c r="G4" s="15" t="s">
        <v>434</v>
      </c>
    </row>
    <row r="5" spans="1:11" s="27" customFormat="1" ht="30" customHeight="1" x14ac:dyDescent="0.2">
      <c r="A5" s="275"/>
      <c r="B5" s="275"/>
      <c r="C5" s="15" t="s">
        <v>435</v>
      </c>
      <c r="D5" s="15" t="s">
        <v>436</v>
      </c>
      <c r="E5" s="15" t="s">
        <v>437</v>
      </c>
      <c r="F5" s="15" t="s">
        <v>438</v>
      </c>
      <c r="G5" s="15" t="s">
        <v>439</v>
      </c>
    </row>
    <row r="6" spans="1:11" s="27" customFormat="1" ht="48" customHeight="1" x14ac:dyDescent="0.2">
      <c r="A6" s="222" t="s">
        <v>440</v>
      </c>
      <c r="B6" s="223"/>
      <c r="C6" s="137" t="s">
        <v>441</v>
      </c>
      <c r="D6" s="128" t="s">
        <v>442</v>
      </c>
      <c r="E6" s="127" t="s">
        <v>443</v>
      </c>
      <c r="F6" s="126" t="s">
        <v>444</v>
      </c>
      <c r="G6" s="88"/>
    </row>
    <row r="7" spans="1:11" s="27" customFormat="1" ht="55.5" customHeight="1" x14ac:dyDescent="0.2">
      <c r="A7" s="222" t="s">
        <v>445</v>
      </c>
      <c r="B7" s="223"/>
      <c r="C7" s="138"/>
      <c r="D7" s="138"/>
      <c r="E7" s="127" t="s">
        <v>446</v>
      </c>
      <c r="F7" s="126" t="s">
        <v>444</v>
      </c>
      <c r="G7" s="88"/>
    </row>
    <row r="8" spans="1:11" s="27" customFormat="1" ht="48" customHeight="1" x14ac:dyDescent="0.2">
      <c r="A8" s="222" t="s">
        <v>60</v>
      </c>
      <c r="B8" s="223"/>
      <c r="C8" s="235" t="s">
        <v>61</v>
      </c>
      <c r="D8" s="236"/>
      <c r="E8" s="236"/>
      <c r="F8" s="237"/>
      <c r="G8" s="88"/>
    </row>
    <row r="9" spans="1:11" s="27" customFormat="1" ht="12" customHeight="1" x14ac:dyDescent="0.2">
      <c r="A9" s="247"/>
      <c r="B9" s="247"/>
      <c r="C9" s="281"/>
      <c r="D9" s="282"/>
      <c r="E9" s="282"/>
      <c r="F9" s="282"/>
      <c r="G9" s="283"/>
    </row>
    <row r="10" spans="1:11" s="27" customFormat="1" x14ac:dyDescent="0.2">
      <c r="B10" s="96"/>
      <c r="C10" s="96"/>
      <c r="D10" s="96"/>
      <c r="E10" s="96"/>
    </row>
    <row r="11" spans="1:11" s="27" customFormat="1" ht="30.75" customHeight="1" x14ac:dyDescent="0.2">
      <c r="A11" s="275" t="s">
        <v>447</v>
      </c>
      <c r="B11" s="275"/>
      <c r="C11" s="275"/>
      <c r="D11" s="275"/>
      <c r="E11" s="275"/>
      <c r="F11" s="275"/>
      <c r="G11" s="275"/>
      <c r="H11" s="275"/>
    </row>
    <row r="12" spans="1:11" s="27" customFormat="1" ht="30.75" customHeight="1" x14ac:dyDescent="0.2">
      <c r="A12" s="275" t="s">
        <v>448</v>
      </c>
      <c r="B12" s="275"/>
      <c r="C12" s="275"/>
      <c r="D12" s="275"/>
      <c r="E12" s="275"/>
      <c r="F12" s="275"/>
      <c r="G12" s="275"/>
      <c r="H12" s="275"/>
    </row>
    <row r="13" spans="1:11" s="27" customFormat="1" ht="33" customHeight="1" x14ac:dyDescent="0.2">
      <c r="A13" s="275" t="s">
        <v>449</v>
      </c>
      <c r="B13" s="275"/>
      <c r="C13" s="89" t="s">
        <v>430</v>
      </c>
      <c r="D13" s="89" t="s">
        <v>431</v>
      </c>
      <c r="E13" s="89" t="s">
        <v>432</v>
      </c>
      <c r="F13" s="89" t="s">
        <v>433</v>
      </c>
      <c r="G13" s="89" t="s">
        <v>434</v>
      </c>
      <c r="H13" s="89" t="s">
        <v>450</v>
      </c>
    </row>
    <row r="14" spans="1:11" s="27" customFormat="1" ht="165" customHeight="1" x14ac:dyDescent="0.2">
      <c r="A14" s="280" t="s">
        <v>451</v>
      </c>
      <c r="B14" s="280"/>
      <c r="C14" s="186"/>
      <c r="D14" s="186"/>
      <c r="E14" s="186"/>
      <c r="F14" s="186"/>
      <c r="G14" s="187"/>
      <c r="H14" s="127" t="s">
        <v>452</v>
      </c>
      <c r="K14" s="142"/>
    </row>
    <row r="15" spans="1:11" s="27" customFormat="1" ht="60.6" customHeight="1" x14ac:dyDescent="0.2">
      <c r="A15" s="278" t="s">
        <v>453</v>
      </c>
      <c r="B15" s="278"/>
      <c r="C15" s="186"/>
      <c r="D15" s="186"/>
      <c r="E15" s="186"/>
      <c r="F15" s="186"/>
      <c r="G15" s="187"/>
      <c r="H15" s="127" t="s">
        <v>454</v>
      </c>
      <c r="K15" s="142"/>
    </row>
    <row r="16" spans="1:11" s="27" customFormat="1" ht="37.5" customHeight="1" x14ac:dyDescent="0.2">
      <c r="A16" s="278" t="s">
        <v>455</v>
      </c>
      <c r="B16" s="278"/>
      <c r="C16" s="186"/>
      <c r="D16" s="186"/>
      <c r="E16" s="186"/>
      <c r="F16" s="186"/>
      <c r="G16" s="187"/>
      <c r="H16" s="127" t="s">
        <v>456</v>
      </c>
      <c r="K16" s="142"/>
    </row>
    <row r="17" spans="1:8" s="27" customFormat="1" ht="30.75" customHeight="1" x14ac:dyDescent="0.2">
      <c r="A17" s="278" t="s">
        <v>457</v>
      </c>
      <c r="B17" s="278"/>
      <c r="C17" s="186"/>
      <c r="D17" s="186"/>
      <c r="E17" s="186"/>
      <c r="F17" s="186"/>
      <c r="G17" s="187"/>
      <c r="H17" s="109" t="s">
        <v>458</v>
      </c>
    </row>
    <row r="18" spans="1:8" s="27" customFormat="1" ht="27" customHeight="1" x14ac:dyDescent="0.2">
      <c r="A18" s="278" t="s">
        <v>459</v>
      </c>
      <c r="B18" s="278"/>
      <c r="C18" s="186"/>
      <c r="D18" s="186"/>
      <c r="E18" s="186"/>
      <c r="F18" s="186"/>
      <c r="G18" s="187"/>
      <c r="H18" s="109" t="s">
        <v>458</v>
      </c>
    </row>
    <row r="19" spans="1:8" s="27" customFormat="1" ht="27" customHeight="1" x14ac:dyDescent="0.2">
      <c r="A19" s="278" t="s">
        <v>460</v>
      </c>
      <c r="B19" s="278"/>
      <c r="C19" s="186"/>
      <c r="D19" s="186"/>
      <c r="E19" s="186"/>
      <c r="F19" s="186"/>
      <c r="G19" s="187"/>
      <c r="H19" s="109" t="s">
        <v>458</v>
      </c>
    </row>
    <row r="20" spans="1:8" s="27" customFormat="1" ht="27" customHeight="1" x14ac:dyDescent="0.2">
      <c r="A20" s="278" t="s">
        <v>461</v>
      </c>
      <c r="B20" s="278"/>
      <c r="C20" s="186"/>
      <c r="D20" s="186"/>
      <c r="E20" s="186"/>
      <c r="F20" s="186"/>
      <c r="G20" s="187"/>
      <c r="H20" s="109" t="s">
        <v>458</v>
      </c>
    </row>
    <row r="21" spans="1:8" s="27" customFormat="1" ht="27" customHeight="1" x14ac:dyDescent="0.2">
      <c r="A21" s="278" t="s">
        <v>462</v>
      </c>
      <c r="B21" s="278"/>
      <c r="C21" s="186"/>
      <c r="D21" s="186"/>
      <c r="E21" s="186"/>
      <c r="F21" s="186"/>
      <c r="G21" s="187"/>
      <c r="H21" s="109" t="s">
        <v>458</v>
      </c>
    </row>
    <row r="22" spans="1:8" s="27" customFormat="1" ht="27" customHeight="1" x14ac:dyDescent="0.2">
      <c r="A22" s="278" t="s">
        <v>463</v>
      </c>
      <c r="B22" s="278"/>
      <c r="C22" s="186"/>
      <c r="D22" s="186"/>
      <c r="E22" s="186"/>
      <c r="F22" s="186"/>
      <c r="G22" s="187"/>
      <c r="H22" s="109" t="s">
        <v>458</v>
      </c>
    </row>
    <row r="23" spans="1:8" s="27" customFormat="1" ht="27" customHeight="1" x14ac:dyDescent="0.2">
      <c r="A23" s="278" t="s">
        <v>464</v>
      </c>
      <c r="B23" s="278"/>
      <c r="C23" s="186"/>
      <c r="D23" s="186"/>
      <c r="E23" s="186"/>
      <c r="F23" s="186"/>
      <c r="G23" s="187"/>
      <c r="H23" s="109" t="s">
        <v>458</v>
      </c>
    </row>
    <row r="24" spans="1:8" s="27" customFormat="1" ht="27" customHeight="1" x14ac:dyDescent="0.2"/>
    <row r="25" spans="1:8" s="27" customFormat="1" ht="27" customHeight="1" x14ac:dyDescent="0.2">
      <c r="A25" s="275" t="s">
        <v>465</v>
      </c>
      <c r="B25" s="275"/>
      <c r="C25" s="275"/>
      <c r="D25" s="275"/>
      <c r="E25" s="275"/>
      <c r="F25" s="275"/>
      <c r="G25" s="275"/>
      <c r="H25" s="275"/>
    </row>
    <row r="26" spans="1:8" s="27" customFormat="1" ht="27" customHeight="1" x14ac:dyDescent="0.2">
      <c r="A26" s="275" t="s">
        <v>466</v>
      </c>
      <c r="B26" s="275"/>
      <c r="C26" s="275"/>
      <c r="D26" s="275"/>
      <c r="E26" s="275"/>
      <c r="F26" s="275"/>
      <c r="G26" s="275"/>
      <c r="H26" s="275"/>
    </row>
    <row r="27" spans="1:8" s="27" customFormat="1" ht="27" customHeight="1" x14ac:dyDescent="0.2">
      <c r="A27" s="164" t="s">
        <v>144</v>
      </c>
      <c r="B27" s="277" t="s">
        <v>467</v>
      </c>
      <c r="C27" s="277"/>
      <c r="D27" s="164" t="s">
        <v>430</v>
      </c>
      <c r="E27" s="164" t="s">
        <v>431</v>
      </c>
      <c r="F27" s="164" t="s">
        <v>432</v>
      </c>
      <c r="G27" s="164" t="s">
        <v>433</v>
      </c>
      <c r="H27" s="164" t="s">
        <v>434</v>
      </c>
    </row>
    <row r="28" spans="1:8" s="27" customFormat="1" ht="27" customHeight="1" x14ac:dyDescent="0.2">
      <c r="A28" s="274" t="s">
        <v>468</v>
      </c>
      <c r="B28" s="274"/>
      <c r="C28" s="274"/>
      <c r="D28" s="274"/>
      <c r="E28" s="274"/>
      <c r="F28" s="274"/>
      <c r="G28" s="274"/>
      <c r="H28" s="274"/>
    </row>
    <row r="29" spans="1:8" s="27" customFormat="1" ht="27" customHeight="1" x14ac:dyDescent="0.2"/>
    <row r="30" spans="1:8" s="27" customFormat="1" ht="27" customHeight="1" x14ac:dyDescent="0.2">
      <c r="A30" s="275" t="s">
        <v>465</v>
      </c>
      <c r="B30" s="275"/>
      <c r="C30" s="275"/>
      <c r="D30" s="275"/>
      <c r="E30" s="275"/>
      <c r="F30" s="275"/>
      <c r="G30" s="275"/>
      <c r="H30" s="275"/>
    </row>
    <row r="31" spans="1:8" s="27" customFormat="1" ht="27" customHeight="1" x14ac:dyDescent="0.2">
      <c r="A31" s="275" t="s">
        <v>469</v>
      </c>
      <c r="B31" s="275"/>
      <c r="C31" s="275"/>
      <c r="D31" s="275"/>
      <c r="E31" s="275"/>
      <c r="F31" s="275"/>
      <c r="G31" s="275"/>
      <c r="H31" s="275"/>
    </row>
    <row r="32" spans="1:8" s="27" customFormat="1" ht="27" customHeight="1" x14ac:dyDescent="0.2">
      <c r="A32" s="164" t="s">
        <v>144</v>
      </c>
      <c r="B32" s="277" t="s">
        <v>467</v>
      </c>
      <c r="C32" s="277"/>
      <c r="D32" s="164" t="s">
        <v>430</v>
      </c>
      <c r="E32" s="164" t="s">
        <v>431</v>
      </c>
      <c r="F32" s="164" t="s">
        <v>432</v>
      </c>
      <c r="G32" s="164" t="s">
        <v>433</v>
      </c>
      <c r="H32" s="164" t="s">
        <v>434</v>
      </c>
    </row>
    <row r="33" spans="1:8" s="27" customFormat="1" ht="27" customHeight="1" x14ac:dyDescent="0.2">
      <c r="A33" s="274" t="s">
        <v>468</v>
      </c>
      <c r="B33" s="274"/>
      <c r="C33" s="274"/>
      <c r="D33" s="274"/>
      <c r="E33" s="274"/>
      <c r="F33" s="274"/>
      <c r="G33" s="274"/>
      <c r="H33" s="274"/>
    </row>
    <row r="34" spans="1:8" s="27" customFormat="1" ht="27" customHeight="1" x14ac:dyDescent="0.2"/>
    <row r="35" spans="1:8" s="27" customFormat="1" ht="27" customHeight="1" x14ac:dyDescent="0.2">
      <c r="A35" s="276" t="s">
        <v>470</v>
      </c>
      <c r="B35" s="275"/>
      <c r="C35" s="275"/>
      <c r="D35" s="275"/>
      <c r="E35" s="275"/>
      <c r="F35" s="275"/>
      <c r="G35" s="275"/>
      <c r="H35" s="275"/>
    </row>
    <row r="36" spans="1:8" s="27" customFormat="1" ht="27" customHeight="1" x14ac:dyDescent="0.2">
      <c r="A36" s="164" t="s">
        <v>471</v>
      </c>
      <c r="B36" s="277" t="s">
        <v>467</v>
      </c>
      <c r="C36" s="277"/>
      <c r="D36" s="164" t="s">
        <v>430</v>
      </c>
      <c r="E36" s="164" t="s">
        <v>431</v>
      </c>
      <c r="F36" s="164" t="s">
        <v>432</v>
      </c>
      <c r="G36" s="164" t="s">
        <v>433</v>
      </c>
      <c r="H36" s="164" t="s">
        <v>434</v>
      </c>
    </row>
    <row r="37" spans="1:8" s="27" customFormat="1" ht="26.25" customHeight="1" x14ac:dyDescent="0.2">
      <c r="A37" s="274" t="s">
        <v>468</v>
      </c>
      <c r="B37" s="274"/>
      <c r="C37" s="274"/>
      <c r="D37" s="274"/>
      <c r="E37" s="274"/>
      <c r="F37" s="274"/>
      <c r="G37" s="274"/>
      <c r="H37" s="274"/>
    </row>
    <row r="38" spans="1:8" s="27" customFormat="1" x14ac:dyDescent="0.2"/>
    <row r="39" spans="1:8" s="27" customFormat="1" x14ac:dyDescent="0.2"/>
    <row r="40" spans="1:8" s="27" customFormat="1" x14ac:dyDescent="0.2"/>
    <row r="41" spans="1:8" s="27" customFormat="1" x14ac:dyDescent="0.2"/>
    <row r="42" spans="1:8" s="27" customFormat="1" x14ac:dyDescent="0.2"/>
    <row r="43" spans="1:8" s="27" customFormat="1" x14ac:dyDescent="0.2"/>
    <row r="44" spans="1:8" s="27" customFormat="1" x14ac:dyDescent="0.2"/>
    <row r="45" spans="1:8" s="27" customFormat="1" x14ac:dyDescent="0.2"/>
    <row r="46" spans="1:8" s="27" customFormat="1" x14ac:dyDescent="0.2"/>
    <row r="47" spans="1:8" s="27" customFormat="1" x14ac:dyDescent="0.2"/>
    <row r="48" spans="1:8" s="27" customFormat="1" x14ac:dyDescent="0.2"/>
    <row r="49" spans="1:8" s="27" customFormat="1" x14ac:dyDescent="0.2"/>
    <row r="50" spans="1:8" s="27" customFormat="1" x14ac:dyDescent="0.2"/>
    <row r="51" spans="1:8" s="27" customFormat="1" x14ac:dyDescent="0.2"/>
    <row r="52" spans="1:8" s="27" customFormat="1" x14ac:dyDescent="0.2"/>
    <row r="53" spans="1:8" s="27" customFormat="1" x14ac:dyDescent="0.2"/>
    <row r="54" spans="1:8" s="27" customFormat="1" x14ac:dyDescent="0.2"/>
    <row r="55" spans="1:8" x14ac:dyDescent="0.2">
      <c r="A55" s="27"/>
      <c r="B55" s="27"/>
      <c r="C55" s="27"/>
      <c r="D55" s="27"/>
      <c r="E55" s="27"/>
      <c r="F55" s="27"/>
      <c r="G55" s="27"/>
      <c r="H55" s="27"/>
    </row>
    <row r="57" spans="1:8" s="27" customFormat="1" ht="30" customHeight="1" x14ac:dyDescent="0.2"/>
  </sheetData>
  <customSheetViews>
    <customSheetView guid="{5032A364-B81A-48DA-88DA-AB3B86B47EE9}" scale="80" fitToPage="1">
      <pageMargins left="0" right="0" top="0" bottom="0" header="0" footer="0"/>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33">
    <mergeCell ref="A3:G3"/>
    <mergeCell ref="A2:G2"/>
    <mergeCell ref="A30:H30"/>
    <mergeCell ref="A14:B14"/>
    <mergeCell ref="A15:B15"/>
    <mergeCell ref="A16:B16"/>
    <mergeCell ref="A17:B17"/>
    <mergeCell ref="A18:B18"/>
    <mergeCell ref="A9:B9"/>
    <mergeCell ref="C9:G9"/>
    <mergeCell ref="A11:H11"/>
    <mergeCell ref="A12:H12"/>
    <mergeCell ref="A13:B13"/>
    <mergeCell ref="A19:B19"/>
    <mergeCell ref="A25:H25"/>
    <mergeCell ref="A26:H26"/>
    <mergeCell ref="A28:H28"/>
    <mergeCell ref="A33:H33"/>
    <mergeCell ref="B27:C27"/>
    <mergeCell ref="A4:B5"/>
    <mergeCell ref="A6:B6"/>
    <mergeCell ref="A7:B7"/>
    <mergeCell ref="A8:B8"/>
    <mergeCell ref="C8:F8"/>
    <mergeCell ref="A20:B20"/>
    <mergeCell ref="A21:B21"/>
    <mergeCell ref="A22:B22"/>
    <mergeCell ref="A23:B23"/>
    <mergeCell ref="A37:H37"/>
    <mergeCell ref="A31:H31"/>
    <mergeCell ref="A35:H35"/>
    <mergeCell ref="B32:C32"/>
    <mergeCell ref="B36:C36"/>
  </mergeCells>
  <phoneticPr fontId="17" type="noConversion"/>
  <hyperlinks>
    <hyperlink ref="A1" location="Overview!A1" display="Back to Overview" xr:uid="{00000000-0004-0000-0700-000000000000}"/>
  </hyperlinks>
  <pageMargins left="0.39370078740157483" right="0.35433070866141736" top="0.9055118110236221" bottom="0.55118110236220474" header="0.31496062992125984" footer="0.31496062992125984"/>
  <pageSetup paperSize="9" scale="55" fitToHeight="0" orientation="portrait" r:id="rId2"/>
  <headerFooter differentFirst="1" scaleWithDoc="0">
    <oddFooter>&amp;C&amp;P of &amp;N</oddFooter>
    <firstHeader>&amp;L
Annex 5 –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10"/>
  <sheetViews>
    <sheetView zoomScale="80" zoomScaleNormal="80" zoomScaleSheetLayoutView="100" workbookViewId="0">
      <selection activeCell="O24" sqref="O24"/>
    </sheetView>
  </sheetViews>
  <sheetFormatPr defaultColWidth="9.140625" defaultRowHeight="27.75" customHeight="1" x14ac:dyDescent="0.2"/>
  <cols>
    <col min="1" max="1" width="16" style="1" customWidth="1"/>
    <col min="2" max="2" width="6.28515625" style="1" bestFit="1" customWidth="1"/>
    <col min="3" max="3" width="20.7109375" style="1" customWidth="1"/>
    <col min="4" max="4" width="16.42578125" style="2" customWidth="1"/>
    <col min="5" max="5" width="6.28515625" style="2" bestFit="1" customWidth="1"/>
    <col min="6" max="6" width="20.7109375" style="1" customWidth="1"/>
    <col min="7" max="7" width="50.5703125" style="2" customWidth="1"/>
    <col min="8" max="9" width="15.5703125" style="2" customWidth="1"/>
    <col min="10" max="10" width="15.5703125" style="7" customWidth="1"/>
    <col min="11" max="12" width="15.5703125" style="3" customWidth="1"/>
    <col min="13" max="15" width="15.5703125" style="1" customWidth="1"/>
    <col min="16" max="17" width="13.7109375" style="1" customWidth="1"/>
    <col min="18" max="18" width="15.5703125" style="1" customWidth="1"/>
    <col min="19" max="16384" width="9.140625" style="1"/>
  </cols>
  <sheetData>
    <row r="1" spans="1:17" ht="56.25" customHeight="1" x14ac:dyDescent="0.2">
      <c r="A1" s="28" t="s">
        <v>39</v>
      </c>
      <c r="B1" s="28"/>
      <c r="C1" s="28"/>
      <c r="F1" s="16"/>
      <c r="G1" s="291" t="s">
        <v>472</v>
      </c>
      <c r="H1" s="291"/>
    </row>
    <row r="2" spans="1:17" ht="27.75" customHeight="1" x14ac:dyDescent="0.2">
      <c r="A2" s="287" t="s">
        <v>473</v>
      </c>
      <c r="B2" s="288"/>
      <c r="C2" s="288"/>
      <c r="D2" s="289"/>
      <c r="E2" s="289"/>
      <c r="F2" s="289"/>
      <c r="G2" s="289"/>
      <c r="H2" s="289"/>
      <c r="I2" s="289"/>
      <c r="J2" s="289"/>
      <c r="K2" s="289"/>
      <c r="L2" s="289"/>
      <c r="M2" s="289"/>
      <c r="N2" s="289"/>
      <c r="O2" s="290"/>
    </row>
    <row r="3" spans="1:17" ht="17.25" customHeight="1" x14ac:dyDescent="0.2">
      <c r="A3" s="28"/>
      <c r="B3" s="28"/>
      <c r="C3" s="28"/>
      <c r="F3" s="16"/>
    </row>
    <row r="4" spans="1:17" s="8" customFormat="1" ht="25.5" customHeight="1" x14ac:dyDescent="0.2">
      <c r="A4" s="249" t="str">
        <f>Overview!B4&amp; " - Effective from "&amp;Overview!D4&amp;" - "&amp;Overview!E4&amp;" new designated EHV charges"</f>
        <v>Green Generation Energy Networks Cymru Limited - GSP_P - Effective from 1 April 2026 - DRAFT new designated EHV charges</v>
      </c>
      <c r="B4" s="250"/>
      <c r="C4" s="250"/>
      <c r="D4" s="250"/>
      <c r="E4" s="250"/>
      <c r="F4" s="250"/>
      <c r="G4" s="250"/>
      <c r="H4" s="250"/>
      <c r="I4" s="250"/>
      <c r="J4" s="250"/>
      <c r="K4" s="250"/>
      <c r="L4" s="250"/>
      <c r="M4" s="250"/>
      <c r="N4" s="250"/>
      <c r="O4" s="251"/>
    </row>
    <row r="5" spans="1:17" ht="69.75" customHeight="1" x14ac:dyDescent="0.2">
      <c r="A5" s="20" t="s">
        <v>159</v>
      </c>
      <c r="B5" s="20" t="s">
        <v>144</v>
      </c>
      <c r="C5" s="20" t="s">
        <v>145</v>
      </c>
      <c r="D5" s="20" t="s">
        <v>160</v>
      </c>
      <c r="E5" s="20" t="s">
        <v>144</v>
      </c>
      <c r="F5" s="20" t="s">
        <v>147</v>
      </c>
      <c r="G5" s="45" t="s">
        <v>148</v>
      </c>
      <c r="H5" s="45" t="str">
        <f>'Annex 2 EHV charges'!I9</f>
        <v>Import
Super Red
unit charge
(p/kWh)</v>
      </c>
      <c r="I5" s="45" t="str">
        <f>'Annex 2 EHV charges'!J9</f>
        <v>Import
fixed charge
(p/day)</v>
      </c>
      <c r="J5" s="45" t="str">
        <f>'Annex 2 EHV charges'!K9</f>
        <v>Import
capacity charge
(p/kVA/day)</v>
      </c>
      <c r="K5" s="45" t="str">
        <f>'Annex 2 EHV charges'!L9</f>
        <v>Import
exceeded capacity charge
(p/kVA/day)</v>
      </c>
      <c r="L5" s="45" t="str">
        <f>'Annex 2 EHV charges'!M9</f>
        <v>Export
Super Red
unit charge
(p/kWh)</v>
      </c>
      <c r="M5" s="45" t="str">
        <f>'Annex 2 EHV charges'!N9</f>
        <v>Export
fixed charge
(p/day)</v>
      </c>
      <c r="N5" s="45" t="str">
        <f>'Annex 2 EHV charges'!O9</f>
        <v>Export
capacity charge
(p/kVA/day)</v>
      </c>
      <c r="O5" s="45" t="str">
        <f>'Annex 2 EHV charges'!P9</f>
        <v>Export
exceeded capacity charge
(p/kVA/day)</v>
      </c>
    </row>
    <row r="6" spans="1:17" ht="27.75" customHeight="1" x14ac:dyDescent="0.2">
      <c r="A6" s="284" t="s">
        <v>474</v>
      </c>
      <c r="B6" s="285"/>
      <c r="C6" s="285"/>
      <c r="D6" s="285"/>
      <c r="E6" s="285"/>
      <c r="F6" s="285"/>
      <c r="G6" s="285"/>
      <c r="H6" s="285"/>
      <c r="I6" s="285"/>
      <c r="J6" s="285"/>
      <c r="K6" s="285"/>
      <c r="L6" s="285"/>
      <c r="M6" s="285"/>
      <c r="N6" s="285"/>
      <c r="O6" s="286"/>
    </row>
    <row r="8" spans="1:17" ht="27.75" customHeight="1" x14ac:dyDescent="0.2">
      <c r="A8" s="249" t="str">
        <f>Overview!B4&amp; " - Effective from "&amp;Overview!D4&amp;" - "&amp;Overview!E4&amp;" new designated EHV line loss factors"</f>
        <v>Green Generation Energy Networks Cymru Limited - GSP_P - Effective from 1 April 2026 - DRAFT new designated EHV line loss factors</v>
      </c>
      <c r="B8" s="250"/>
      <c r="C8" s="250"/>
      <c r="D8" s="250"/>
      <c r="E8" s="250"/>
      <c r="F8" s="250"/>
      <c r="G8" s="250"/>
      <c r="H8" s="250"/>
      <c r="I8" s="250"/>
      <c r="J8" s="250"/>
      <c r="K8" s="250"/>
      <c r="L8" s="250"/>
      <c r="M8" s="250"/>
      <c r="N8" s="250"/>
      <c r="O8" s="250"/>
      <c r="P8" s="250"/>
      <c r="Q8" s="251"/>
    </row>
    <row r="9" spans="1:17" ht="62.25" customHeight="1" x14ac:dyDescent="0.2">
      <c r="A9" s="20" t="s">
        <v>159</v>
      </c>
      <c r="B9" s="20" t="s">
        <v>144</v>
      </c>
      <c r="C9" s="20" t="s">
        <v>145</v>
      </c>
      <c r="D9" s="20" t="s">
        <v>160</v>
      </c>
      <c r="E9" s="20" t="s">
        <v>144</v>
      </c>
      <c r="F9" s="20" t="s">
        <v>147</v>
      </c>
      <c r="G9" s="45" t="s">
        <v>148</v>
      </c>
      <c r="H9" s="21" t="s">
        <v>475</v>
      </c>
      <c r="I9" s="21" t="s">
        <v>476</v>
      </c>
      <c r="J9" s="21" t="s">
        <v>477</v>
      </c>
      <c r="K9" s="21" t="s">
        <v>478</v>
      </c>
      <c r="L9" s="21" t="s">
        <v>479</v>
      </c>
      <c r="M9" s="22" t="s">
        <v>480</v>
      </c>
      <c r="N9" s="22" t="s">
        <v>481</v>
      </c>
      <c r="O9" s="22" t="s">
        <v>482</v>
      </c>
      <c r="P9" s="22" t="s">
        <v>483</v>
      </c>
      <c r="Q9" s="22" t="s">
        <v>484</v>
      </c>
    </row>
    <row r="10" spans="1:17" ht="27.75" customHeight="1" x14ac:dyDescent="0.2">
      <c r="A10" s="284" t="s">
        <v>474</v>
      </c>
      <c r="B10" s="285"/>
      <c r="C10" s="285"/>
      <c r="D10" s="285"/>
      <c r="E10" s="285"/>
      <c r="F10" s="285"/>
      <c r="G10" s="285"/>
      <c r="H10" s="285"/>
      <c r="I10" s="285"/>
      <c r="J10" s="285"/>
      <c r="K10" s="285"/>
      <c r="L10" s="285"/>
      <c r="M10" s="285"/>
      <c r="N10" s="285"/>
      <c r="O10" s="286"/>
    </row>
  </sheetData>
  <customSheetViews>
    <customSheetView guid="{5032A364-B81A-48DA-88DA-AB3B86B47EE9}" scale="80" fitToPage="1">
      <selection activeCell="A4" sqref="A4:M4"/>
      <pageMargins left="0" right="0" top="0" bottom="0" header="0" footer="0"/>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6">
    <mergeCell ref="A10:O10"/>
    <mergeCell ref="A4:O4"/>
    <mergeCell ref="A2:O2"/>
    <mergeCell ref="A8:Q8"/>
    <mergeCell ref="G1:H1"/>
    <mergeCell ref="A6:O6"/>
  </mergeCells>
  <hyperlinks>
    <hyperlink ref="A1" location="Overview!A1" display="Back to Overview" xr:uid="{00000000-0004-0000-0800-000000000000}"/>
  </hyperlinks>
  <pageMargins left="0.39370078740157483" right="0.35433070866141736" top="0.9055118110236221" bottom="0.55118110236220474" header="0.31496062992125984" footer="0.31496062992125984"/>
  <pageSetup paperSize="9" scale="48" fitToHeight="0" orientation="landscape"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ea8786d-ee17-4cb7-87f1-6402879fbc3d" xsi:nil="true"/>
    <lcf76f155ced4ddcb4097134ff3c332f xmlns="541b9432-92c2-4179-9a3c-43beb42593f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5AF578680352439AD2D209120F452C" ma:contentTypeVersion="12" ma:contentTypeDescription="Create a new document." ma:contentTypeScope="" ma:versionID="423500030af3a03c55f3eba4c6510aa9">
  <xsd:schema xmlns:xsd="http://www.w3.org/2001/XMLSchema" xmlns:xs="http://www.w3.org/2001/XMLSchema" xmlns:p="http://schemas.microsoft.com/office/2006/metadata/properties" xmlns:ns2="541b9432-92c2-4179-9a3c-43beb42593f2" xmlns:ns3="7ea8786d-ee17-4cb7-87f1-6402879fbc3d" targetNamespace="http://schemas.microsoft.com/office/2006/metadata/properties" ma:root="true" ma:fieldsID="dd09501a788494be63abd956cb9c6744" ns2:_="" ns3:_="">
    <xsd:import namespace="541b9432-92c2-4179-9a3c-43beb42593f2"/>
    <xsd:import namespace="7ea8786d-ee17-4cb7-87f1-6402879fbc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1b9432-92c2-4179-9a3c-43beb42593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cb036b2-cdf2-4828-8ec6-e1dd35748a6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a8786d-ee17-4cb7-87f1-6402879fbc3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b4dc54-55dd-43e4-8d47-72911c31acab}" ma:internalName="TaxCatchAll" ma:showField="CatchAllData" ma:web="7ea8786d-ee17-4cb7-87f1-6402879fbc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6696BF-28C7-48F0-A9BE-4624D9CA8B13}">
  <ds:schemaRefs>
    <ds:schemaRef ds:uri="http://schemas.microsoft.com/office/2006/metadata/properties"/>
    <ds:schemaRef ds:uri="http://schemas.microsoft.com/office/infopath/2007/PartnerControls"/>
    <ds:schemaRef ds:uri="7ea8786d-ee17-4cb7-87f1-6402879fbc3d"/>
    <ds:schemaRef ds:uri="541b9432-92c2-4179-9a3c-43beb42593f2"/>
  </ds:schemaRefs>
</ds:datastoreItem>
</file>

<file path=customXml/itemProps2.xml><?xml version="1.0" encoding="utf-8"?>
<ds:datastoreItem xmlns:ds="http://schemas.openxmlformats.org/officeDocument/2006/customXml" ds:itemID="{5943970A-26F8-4BF7-A429-0BD7862BF426}">
  <ds:schemaRefs>
    <ds:schemaRef ds:uri="http://schemas.microsoft.com/sharepoint/v3/contenttype/forms"/>
  </ds:schemaRefs>
</ds:datastoreItem>
</file>

<file path=customXml/itemProps3.xml><?xml version="1.0" encoding="utf-8"?>
<ds:datastoreItem xmlns:ds="http://schemas.openxmlformats.org/officeDocument/2006/customXml" ds:itemID="{FEDB4F4D-0C85-4FB6-9F46-CF1DEE7DA02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20</vt:i4>
      </vt:variant>
    </vt:vector>
  </HeadingPairs>
  <TitlesOfParts>
    <vt:vector size="35"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Pass-Through Costs</vt:lpstr>
      <vt:lpstr>Nodal prices</vt:lpstr>
      <vt:lpstr>SSC unit rate lookup</vt:lpstr>
      <vt:lpstr>Residual Charging Bands</vt:lpstr>
      <vt:lpstr>TNUoS Mapping</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'Charge Calculator'!Print_Area</vt:lpstr>
      <vt:lpstr>'Nodal prices'!Print_Area</vt:lpstr>
      <vt:lpstr>'SSC unit rate lookup'!Print_Area</vt:lpstr>
      <vt:lpstr>'Annex 1 LV, HV and UMS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unit rate lookup'!Print_Titles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UK Power Networks</dc:creator>
  <cp:keywords/>
  <dc:description/>
  <cp:lastModifiedBy>Kieran Savage</cp:lastModifiedBy>
  <cp:revision/>
  <dcterms:created xsi:type="dcterms:W3CDTF">2009-11-12T11:38:00Z</dcterms:created>
  <dcterms:modified xsi:type="dcterms:W3CDTF">2026-01-13T15:33:05Z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0x0101005A5AF578680352439AD2D209120F452C</vt:lpwstr>
  </property>
  <property fmtid="{D5CDD505-2E9C-101B-9397-08002B2CF9AE}" pid="3" name="Order">
    <vt:r8>24600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